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0260" windowHeight="8250"/>
  </bookViews>
  <sheets>
    <sheet name="RUN" sheetId="1" r:id="rId1"/>
    <sheet name="STOP" sheetId="2" r:id="rId2"/>
    <sheet name="45L" sheetId="3" r:id="rId3"/>
    <sheet name="45R" sheetId="4" r:id="rId4"/>
    <sheet name="90L" sheetId="5" r:id="rId5"/>
    <sheet name="90R" sheetId="6" r:id="rId6"/>
    <sheet name="180T" sheetId="7" r:id="rId7"/>
    <sheet name="Vertical GRF" sheetId="8" r:id="rId8"/>
    <sheet name="Normalised forces graphs" sheetId="10" r:id="rId9"/>
    <sheet name="Absolute forces and times table" sheetId="11" r:id="rId10"/>
    <sheet name="Sheet1" sheetId="12" r:id="rId11"/>
  </sheets>
  <definedNames>
    <definedName name="_xlnm._FilterDatabase" localSheetId="6" hidden="1">'180T'!$A$122:$Y$161</definedName>
    <definedName name="_xlnm._FilterDatabase" localSheetId="2" hidden="1">'45L'!$A$122:$Y$161</definedName>
    <definedName name="_xlnm._FilterDatabase" localSheetId="3" hidden="1">'45R'!$A$122:$Y$161</definedName>
    <definedName name="_xlnm._FilterDatabase" localSheetId="4" hidden="1">'90L'!$A$122:$Y$161</definedName>
    <definedName name="_xlnm._FilterDatabase" localSheetId="5" hidden="1">'90R'!$A$122:$Y$161</definedName>
    <definedName name="_xlnm._FilterDatabase" localSheetId="0" hidden="1">RUN!$B$122:$W$161</definedName>
    <definedName name="_xlnm._FilterDatabase" localSheetId="1" hidden="1">STOP!$A$122:$Y$161</definedName>
    <definedName name="_xlnm._FilterDatabase" localSheetId="7" hidden="1">'Vertical GRF'!$A$2:$H$45</definedName>
  </definedNames>
  <calcPr calcId="125725" refMode="R1C1"/>
</workbook>
</file>

<file path=xl/calcChain.xml><?xml version="1.0" encoding="utf-8"?>
<calcChain xmlns="http://schemas.openxmlformats.org/spreadsheetml/2006/main">
  <c r="G123" i="7"/>
  <c r="I123"/>
  <c r="J123"/>
  <c r="O123"/>
  <c r="P123"/>
  <c r="R123"/>
  <c r="S123"/>
  <c r="V123"/>
  <c r="W123"/>
  <c r="G124"/>
  <c r="I124"/>
  <c r="J124"/>
  <c r="L124"/>
  <c r="M124"/>
  <c r="O124"/>
  <c r="P124"/>
  <c r="R124"/>
  <c r="S124"/>
  <c r="V124"/>
  <c r="W124"/>
  <c r="G125"/>
  <c r="I125"/>
  <c r="J125"/>
  <c r="L125"/>
  <c r="M125"/>
  <c r="O125"/>
  <c r="P125"/>
  <c r="R125"/>
  <c r="S125"/>
  <c r="V125"/>
  <c r="W125"/>
  <c r="G126"/>
  <c r="I126"/>
  <c r="J126"/>
  <c r="L126"/>
  <c r="M126"/>
  <c r="O126"/>
  <c r="P126"/>
  <c r="R126"/>
  <c r="S126"/>
  <c r="V126"/>
  <c r="W126"/>
  <c r="G128"/>
  <c r="I128"/>
  <c r="J128"/>
  <c r="L128"/>
  <c r="M128"/>
  <c r="O128"/>
  <c r="P128"/>
  <c r="R128"/>
  <c r="S128"/>
  <c r="V128"/>
  <c r="W128"/>
  <c r="G129"/>
  <c r="I129"/>
  <c r="J129"/>
  <c r="L129"/>
  <c r="M129"/>
  <c r="O129"/>
  <c r="P129"/>
  <c r="R129"/>
  <c r="S129"/>
  <c r="V129"/>
  <c r="W129"/>
  <c r="G130"/>
  <c r="I130"/>
  <c r="J130"/>
  <c r="L130"/>
  <c r="M130"/>
  <c r="O130"/>
  <c r="P130"/>
  <c r="R130"/>
  <c r="S130"/>
  <c r="V130"/>
  <c r="W130"/>
  <c r="G131"/>
  <c r="I131"/>
  <c r="J131"/>
  <c r="L131"/>
  <c r="M131"/>
  <c r="O131"/>
  <c r="P131"/>
  <c r="R131"/>
  <c r="S131"/>
  <c r="V131"/>
  <c r="W131"/>
  <c r="G132"/>
  <c r="I132"/>
  <c r="J132"/>
  <c r="L132"/>
  <c r="M132"/>
  <c r="O132"/>
  <c r="P132"/>
  <c r="R132"/>
  <c r="S132"/>
  <c r="V132"/>
  <c r="W132"/>
  <c r="G133"/>
  <c r="I133"/>
  <c r="J133"/>
  <c r="L133"/>
  <c r="M133"/>
  <c r="O133"/>
  <c r="P133"/>
  <c r="R133"/>
  <c r="S133"/>
  <c r="V133"/>
  <c r="W133"/>
  <c r="G134"/>
  <c r="I134"/>
  <c r="J134"/>
  <c r="L134"/>
  <c r="M134"/>
  <c r="O134"/>
  <c r="P134"/>
  <c r="R134"/>
  <c r="S134"/>
  <c r="V134"/>
  <c r="W134"/>
  <c r="G135"/>
  <c r="I135"/>
  <c r="J135"/>
  <c r="L135"/>
  <c r="M135"/>
  <c r="O135"/>
  <c r="P135"/>
  <c r="R135"/>
  <c r="S135"/>
  <c r="V135"/>
  <c r="W135"/>
  <c r="G137"/>
  <c r="I137"/>
  <c r="J137"/>
  <c r="L137"/>
  <c r="M137"/>
  <c r="O137"/>
  <c r="P137"/>
  <c r="R137"/>
  <c r="S137"/>
  <c r="V137"/>
  <c r="W137"/>
  <c r="G138"/>
  <c r="I138"/>
  <c r="J138"/>
  <c r="L138"/>
  <c r="M138"/>
  <c r="O138"/>
  <c r="P138"/>
  <c r="R138"/>
  <c r="S138"/>
  <c r="V138"/>
  <c r="W138"/>
  <c r="G140"/>
  <c r="I140"/>
  <c r="J140"/>
  <c r="L140"/>
  <c r="M140"/>
  <c r="O140"/>
  <c r="P140"/>
  <c r="R140"/>
  <c r="S140"/>
  <c r="V140"/>
  <c r="W140"/>
  <c r="G141"/>
  <c r="I141"/>
  <c r="J141"/>
  <c r="L141"/>
  <c r="M141"/>
  <c r="O141"/>
  <c r="P141"/>
  <c r="R141"/>
  <c r="S141"/>
  <c r="V141"/>
  <c r="W141"/>
  <c r="G142"/>
  <c r="I142"/>
  <c r="J142"/>
  <c r="L142"/>
  <c r="M142"/>
  <c r="O142"/>
  <c r="P142"/>
  <c r="R142"/>
  <c r="S142"/>
  <c r="V142"/>
  <c r="W142"/>
  <c r="G143"/>
  <c r="I143"/>
  <c r="J143"/>
  <c r="L143"/>
  <c r="M143"/>
  <c r="O143"/>
  <c r="P143"/>
  <c r="R143"/>
  <c r="S143"/>
  <c r="V143"/>
  <c r="W143"/>
  <c r="G144"/>
  <c r="I144"/>
  <c r="J144"/>
  <c r="L144"/>
  <c r="M144"/>
  <c r="O144"/>
  <c r="P144"/>
  <c r="R144"/>
  <c r="S144"/>
  <c r="V144"/>
  <c r="W144"/>
  <c r="G145"/>
  <c r="I145"/>
  <c r="J145"/>
  <c r="L145"/>
  <c r="M145"/>
  <c r="O145"/>
  <c r="P145"/>
  <c r="R145"/>
  <c r="S145"/>
  <c r="V145"/>
  <c r="W145"/>
  <c r="G147"/>
  <c r="I147"/>
  <c r="J147"/>
  <c r="L147"/>
  <c r="M147"/>
  <c r="O147"/>
  <c r="P147"/>
  <c r="R147"/>
  <c r="S147"/>
  <c r="V147"/>
  <c r="W147"/>
  <c r="G148"/>
  <c r="I148"/>
  <c r="J148"/>
  <c r="L148"/>
  <c r="M148"/>
  <c r="O148"/>
  <c r="P148"/>
  <c r="R148"/>
  <c r="S148"/>
  <c r="V148"/>
  <c r="W148"/>
  <c r="G149"/>
  <c r="I149"/>
  <c r="J149"/>
  <c r="L149"/>
  <c r="M149"/>
  <c r="O149"/>
  <c r="P149"/>
  <c r="R149"/>
  <c r="S149"/>
  <c r="V149"/>
  <c r="W149"/>
  <c r="G150"/>
  <c r="I150"/>
  <c r="J150"/>
  <c r="L150"/>
  <c r="M150"/>
  <c r="O150"/>
  <c r="P150"/>
  <c r="R150"/>
  <c r="S150"/>
  <c r="V150"/>
  <c r="W150"/>
  <c r="G151"/>
  <c r="I151"/>
  <c r="J151"/>
  <c r="L151"/>
  <c r="M151"/>
  <c r="O151"/>
  <c r="P151"/>
  <c r="R151"/>
  <c r="S151"/>
  <c r="V151"/>
  <c r="W151"/>
  <c r="G152"/>
  <c r="I152"/>
  <c r="J152"/>
  <c r="L152"/>
  <c r="M152"/>
  <c r="O152"/>
  <c r="P152"/>
  <c r="R152"/>
  <c r="S152"/>
  <c r="V152"/>
  <c r="W152"/>
  <c r="G153"/>
  <c r="I153"/>
  <c r="J153"/>
  <c r="L153"/>
  <c r="M153"/>
  <c r="O153"/>
  <c r="P153"/>
  <c r="R153"/>
  <c r="S153"/>
  <c r="V153"/>
  <c r="W153"/>
  <c r="G154"/>
  <c r="I154"/>
  <c r="J154"/>
  <c r="L154"/>
  <c r="M154"/>
  <c r="O154"/>
  <c r="P154"/>
  <c r="R154"/>
  <c r="S154"/>
  <c r="V154"/>
  <c r="W154"/>
  <c r="G155"/>
  <c r="I155"/>
  <c r="J155"/>
  <c r="L155"/>
  <c r="M155"/>
  <c r="O155"/>
  <c r="P155"/>
  <c r="R155"/>
  <c r="S155"/>
  <c r="V155"/>
  <c r="W155"/>
  <c r="G157"/>
  <c r="I157"/>
  <c r="J157"/>
  <c r="L157"/>
  <c r="M157"/>
  <c r="O157"/>
  <c r="P157"/>
  <c r="R157"/>
  <c r="S157"/>
  <c r="V157"/>
  <c r="W157"/>
  <c r="G158"/>
  <c r="I158"/>
  <c r="J158"/>
  <c r="L158"/>
  <c r="M158"/>
  <c r="O158"/>
  <c r="P158"/>
  <c r="R158"/>
  <c r="S158"/>
  <c r="V158"/>
  <c r="W158"/>
  <c r="G159"/>
  <c r="I159"/>
  <c r="J159"/>
  <c r="L159"/>
  <c r="M159"/>
  <c r="O159"/>
  <c r="P159"/>
  <c r="R159"/>
  <c r="S159"/>
  <c r="V159"/>
  <c r="W159"/>
  <c r="G160"/>
  <c r="I160"/>
  <c r="J160"/>
  <c r="L160"/>
  <c r="M160"/>
  <c r="O160"/>
  <c r="P160"/>
  <c r="R160"/>
  <c r="S160"/>
  <c r="V160"/>
  <c r="W160"/>
  <c r="G161"/>
  <c r="I161"/>
  <c r="J161"/>
  <c r="L161"/>
  <c r="M161"/>
  <c r="O161"/>
  <c r="P161"/>
  <c r="R161"/>
  <c r="S161"/>
  <c r="V161"/>
  <c r="W161"/>
  <c r="F161"/>
  <c r="F160"/>
  <c r="F159"/>
  <c r="F158"/>
  <c r="F157"/>
  <c r="F155"/>
  <c r="F154"/>
  <c r="F153"/>
  <c r="F152"/>
  <c r="F151"/>
  <c r="F150"/>
  <c r="F149"/>
  <c r="F148"/>
  <c r="F147"/>
  <c r="F145"/>
  <c r="F144"/>
  <c r="F143"/>
  <c r="F142"/>
  <c r="F141"/>
  <c r="F140"/>
  <c r="F138"/>
  <c r="F137"/>
  <c r="F135"/>
  <c r="F134"/>
  <c r="F133"/>
  <c r="F132"/>
  <c r="F131"/>
  <c r="F130"/>
  <c r="F129"/>
  <c r="F128"/>
  <c r="F126"/>
  <c r="F125"/>
  <c r="F124"/>
  <c r="F123"/>
  <c r="T38" i="6"/>
  <c r="G123"/>
  <c r="I123"/>
  <c r="J123"/>
  <c r="L123"/>
  <c r="M123"/>
  <c r="O123"/>
  <c r="P123"/>
  <c r="R123"/>
  <c r="S123"/>
  <c r="V123"/>
  <c r="W123"/>
  <c r="G124"/>
  <c r="I124"/>
  <c r="J124"/>
  <c r="L124"/>
  <c r="M124"/>
  <c r="O124"/>
  <c r="P124"/>
  <c r="R124"/>
  <c r="S124"/>
  <c r="V124"/>
  <c r="W124"/>
  <c r="G125"/>
  <c r="I125"/>
  <c r="J125"/>
  <c r="L125"/>
  <c r="M125"/>
  <c r="O125"/>
  <c r="P125"/>
  <c r="R125"/>
  <c r="S125"/>
  <c r="V125"/>
  <c r="W125"/>
  <c r="G126"/>
  <c r="I126"/>
  <c r="J126"/>
  <c r="L126"/>
  <c r="M126"/>
  <c r="O126"/>
  <c r="P126"/>
  <c r="R126"/>
  <c r="S126"/>
  <c r="V126"/>
  <c r="W126"/>
  <c r="G128"/>
  <c r="I128"/>
  <c r="J128"/>
  <c r="L128"/>
  <c r="M128"/>
  <c r="O128"/>
  <c r="P128"/>
  <c r="R128"/>
  <c r="S128"/>
  <c r="V128"/>
  <c r="W128"/>
  <c r="G129"/>
  <c r="I129"/>
  <c r="J129"/>
  <c r="L129"/>
  <c r="M129"/>
  <c r="O129"/>
  <c r="P129"/>
  <c r="R129"/>
  <c r="S129"/>
  <c r="V129"/>
  <c r="W129"/>
  <c r="G130"/>
  <c r="I130"/>
  <c r="J130"/>
  <c r="L130"/>
  <c r="M130"/>
  <c r="O130"/>
  <c r="P130"/>
  <c r="R130"/>
  <c r="S130"/>
  <c r="V130"/>
  <c r="W130"/>
  <c r="G131"/>
  <c r="I131"/>
  <c r="J131"/>
  <c r="L131"/>
  <c r="M131"/>
  <c r="O131"/>
  <c r="P131"/>
  <c r="R131"/>
  <c r="S131"/>
  <c r="V131"/>
  <c r="W131"/>
  <c r="I132"/>
  <c r="J132"/>
  <c r="O132"/>
  <c r="P132"/>
  <c r="R132"/>
  <c r="S132"/>
  <c r="V132"/>
  <c r="W132"/>
  <c r="I133"/>
  <c r="J133"/>
  <c r="O133"/>
  <c r="P133"/>
  <c r="R133"/>
  <c r="S133"/>
  <c r="V133"/>
  <c r="W133"/>
  <c r="I134"/>
  <c r="J134"/>
  <c r="O134"/>
  <c r="P134"/>
  <c r="R134"/>
  <c r="S134"/>
  <c r="V134"/>
  <c r="W134"/>
  <c r="I135"/>
  <c r="J135"/>
  <c r="O135"/>
  <c r="P135"/>
  <c r="R135"/>
  <c r="S135"/>
  <c r="V135"/>
  <c r="W135"/>
  <c r="G137"/>
  <c r="I137"/>
  <c r="J137"/>
  <c r="L137"/>
  <c r="M137"/>
  <c r="O137"/>
  <c r="P137"/>
  <c r="R137"/>
  <c r="S137"/>
  <c r="V137"/>
  <c r="W137"/>
  <c r="G138"/>
  <c r="I138"/>
  <c r="J138"/>
  <c r="L138"/>
  <c r="M138"/>
  <c r="O138"/>
  <c r="P138"/>
  <c r="R138"/>
  <c r="S138"/>
  <c r="V138"/>
  <c r="W138"/>
  <c r="G140"/>
  <c r="I140"/>
  <c r="J140"/>
  <c r="L140"/>
  <c r="M140"/>
  <c r="O140"/>
  <c r="P140"/>
  <c r="R140"/>
  <c r="S140"/>
  <c r="V140"/>
  <c r="W140"/>
  <c r="G141"/>
  <c r="I141"/>
  <c r="J141"/>
  <c r="L141"/>
  <c r="M141"/>
  <c r="O141"/>
  <c r="P141"/>
  <c r="R141"/>
  <c r="S141"/>
  <c r="V141"/>
  <c r="W141"/>
  <c r="G142"/>
  <c r="I142"/>
  <c r="J142"/>
  <c r="L142"/>
  <c r="M142"/>
  <c r="O142"/>
  <c r="P142"/>
  <c r="R142"/>
  <c r="S142"/>
  <c r="V142"/>
  <c r="W142"/>
  <c r="G143"/>
  <c r="I143"/>
  <c r="J143"/>
  <c r="L143"/>
  <c r="M143"/>
  <c r="O143"/>
  <c r="P143"/>
  <c r="R143"/>
  <c r="S143"/>
  <c r="V143"/>
  <c r="W143"/>
  <c r="G144"/>
  <c r="I144"/>
  <c r="J144"/>
  <c r="L144"/>
  <c r="M144"/>
  <c r="O144"/>
  <c r="P144"/>
  <c r="R144"/>
  <c r="S144"/>
  <c r="V144"/>
  <c r="W144"/>
  <c r="I145"/>
  <c r="J145"/>
  <c r="O145"/>
  <c r="P145"/>
  <c r="R145"/>
  <c r="S145"/>
  <c r="V145"/>
  <c r="W145"/>
  <c r="G147"/>
  <c r="I147"/>
  <c r="J147"/>
  <c r="L147"/>
  <c r="M147"/>
  <c r="O147"/>
  <c r="P147"/>
  <c r="R147"/>
  <c r="S147"/>
  <c r="V147"/>
  <c r="W147"/>
  <c r="I148"/>
  <c r="J148"/>
  <c r="O148"/>
  <c r="P148"/>
  <c r="R148"/>
  <c r="S148"/>
  <c r="V148"/>
  <c r="W148"/>
  <c r="G149"/>
  <c r="I149"/>
  <c r="J149"/>
  <c r="L149"/>
  <c r="M149"/>
  <c r="O149"/>
  <c r="P149"/>
  <c r="R149"/>
  <c r="S149"/>
  <c r="V149"/>
  <c r="W149"/>
  <c r="G150"/>
  <c r="I150"/>
  <c r="J150"/>
  <c r="L150"/>
  <c r="M150"/>
  <c r="O150"/>
  <c r="P150"/>
  <c r="R150"/>
  <c r="S150"/>
  <c r="V150"/>
  <c r="W150"/>
  <c r="G151"/>
  <c r="I151"/>
  <c r="J151"/>
  <c r="L151"/>
  <c r="M151"/>
  <c r="O151"/>
  <c r="P151"/>
  <c r="R151"/>
  <c r="S151"/>
  <c r="V151"/>
  <c r="W151"/>
  <c r="G152"/>
  <c r="I152"/>
  <c r="J152"/>
  <c r="R152"/>
  <c r="S152"/>
  <c r="V152"/>
  <c r="W152"/>
  <c r="G153"/>
  <c r="I153"/>
  <c r="J153"/>
  <c r="L153"/>
  <c r="M153"/>
  <c r="O153"/>
  <c r="P153"/>
  <c r="R153"/>
  <c r="S153"/>
  <c r="V153"/>
  <c r="W153"/>
  <c r="G154"/>
  <c r="I154"/>
  <c r="J154"/>
  <c r="L154"/>
  <c r="M154"/>
  <c r="O154"/>
  <c r="P154"/>
  <c r="R154"/>
  <c r="S154"/>
  <c r="V154"/>
  <c r="W154"/>
  <c r="G155"/>
  <c r="I155"/>
  <c r="J155"/>
  <c r="L155"/>
  <c r="M155"/>
  <c r="O155"/>
  <c r="P155"/>
  <c r="R155"/>
  <c r="S155"/>
  <c r="V155"/>
  <c r="W155"/>
  <c r="G157"/>
  <c r="I157"/>
  <c r="J157"/>
  <c r="L157"/>
  <c r="M157"/>
  <c r="O157"/>
  <c r="P157"/>
  <c r="R157"/>
  <c r="S157"/>
  <c r="V157"/>
  <c r="W157"/>
  <c r="I158"/>
  <c r="J158"/>
  <c r="L158"/>
  <c r="M158"/>
  <c r="O158"/>
  <c r="P158"/>
  <c r="R158"/>
  <c r="S158"/>
  <c r="V158"/>
  <c r="W158"/>
  <c r="G159"/>
  <c r="I159"/>
  <c r="J159"/>
  <c r="L159"/>
  <c r="M159"/>
  <c r="O159"/>
  <c r="P159"/>
  <c r="R159"/>
  <c r="S159"/>
  <c r="V159"/>
  <c r="W159"/>
  <c r="G160"/>
  <c r="I160"/>
  <c r="J160"/>
  <c r="L160"/>
  <c r="M160"/>
  <c r="O160"/>
  <c r="P160"/>
  <c r="R160"/>
  <c r="S160"/>
  <c r="V160"/>
  <c r="W160"/>
  <c r="I161"/>
  <c r="J161"/>
  <c r="O161"/>
  <c r="P161"/>
  <c r="R161"/>
  <c r="S161"/>
  <c r="V161"/>
  <c r="W161"/>
  <c r="F160"/>
  <c r="F159"/>
  <c r="F157"/>
  <c r="F155"/>
  <c r="F154"/>
  <c r="F153"/>
  <c r="F152"/>
  <c r="F151"/>
  <c r="F150"/>
  <c r="F149"/>
  <c r="F147"/>
  <c r="F144"/>
  <c r="F143"/>
  <c r="F142"/>
  <c r="F141"/>
  <c r="F140"/>
  <c r="F138"/>
  <c r="F137"/>
  <c r="F131"/>
  <c r="F130"/>
  <c r="F129"/>
  <c r="F128"/>
  <c r="F126"/>
  <c r="F125"/>
  <c r="F124"/>
  <c r="F123"/>
  <c r="V123" i="5"/>
  <c r="W123"/>
  <c r="V124"/>
  <c r="W124"/>
  <c r="V125"/>
  <c r="W125"/>
  <c r="V126"/>
  <c r="W126"/>
  <c r="V128"/>
  <c r="W128"/>
  <c r="V129"/>
  <c r="W129"/>
  <c r="V130"/>
  <c r="W130"/>
  <c r="V131"/>
  <c r="W131"/>
  <c r="V132"/>
  <c r="W132"/>
  <c r="V133"/>
  <c r="W133"/>
  <c r="V134"/>
  <c r="W134"/>
  <c r="V135"/>
  <c r="W135"/>
  <c r="V137"/>
  <c r="W137"/>
  <c r="V138"/>
  <c r="W138"/>
  <c r="V140"/>
  <c r="W140"/>
  <c r="V141"/>
  <c r="W141"/>
  <c r="V142"/>
  <c r="W142"/>
  <c r="V143"/>
  <c r="W143"/>
  <c r="V144"/>
  <c r="W144"/>
  <c r="V145"/>
  <c r="W145"/>
  <c r="V147"/>
  <c r="W147"/>
  <c r="V148"/>
  <c r="W148"/>
  <c r="V149"/>
  <c r="W149"/>
  <c r="V150"/>
  <c r="W150"/>
  <c r="V151"/>
  <c r="W151"/>
  <c r="V152"/>
  <c r="W152"/>
  <c r="V153"/>
  <c r="W153"/>
  <c r="V154"/>
  <c r="W154"/>
  <c r="V155"/>
  <c r="W155"/>
  <c r="V157"/>
  <c r="W157"/>
  <c r="V158"/>
  <c r="W158"/>
  <c r="V159"/>
  <c r="W159"/>
  <c r="V160"/>
  <c r="W160"/>
  <c r="V161"/>
  <c r="W161"/>
  <c r="G123"/>
  <c r="I123"/>
  <c r="J123"/>
  <c r="O123"/>
  <c r="P123"/>
  <c r="R123"/>
  <c r="S123"/>
  <c r="G124"/>
  <c r="I124"/>
  <c r="J124"/>
  <c r="L124"/>
  <c r="M124"/>
  <c r="O124"/>
  <c r="P124"/>
  <c r="R124"/>
  <c r="S124"/>
  <c r="I125"/>
  <c r="J125"/>
  <c r="L125"/>
  <c r="M125"/>
  <c r="O125"/>
  <c r="P125"/>
  <c r="R125"/>
  <c r="S125"/>
  <c r="G126"/>
  <c r="L126"/>
  <c r="M126"/>
  <c r="R126"/>
  <c r="S126"/>
  <c r="G128"/>
  <c r="I128"/>
  <c r="J128"/>
  <c r="L128"/>
  <c r="M128"/>
  <c r="O128"/>
  <c r="P128"/>
  <c r="R128"/>
  <c r="S128"/>
  <c r="G129"/>
  <c r="I129"/>
  <c r="J129"/>
  <c r="L129"/>
  <c r="M129"/>
  <c r="O129"/>
  <c r="P129"/>
  <c r="R129"/>
  <c r="S129"/>
  <c r="G130"/>
  <c r="I130"/>
  <c r="J130"/>
  <c r="L130"/>
  <c r="M130"/>
  <c r="O130"/>
  <c r="P130"/>
  <c r="R130"/>
  <c r="S130"/>
  <c r="G131"/>
  <c r="I131"/>
  <c r="J131"/>
  <c r="O131"/>
  <c r="P131"/>
  <c r="R131"/>
  <c r="S131"/>
  <c r="I132"/>
  <c r="J132"/>
  <c r="O132"/>
  <c r="P132"/>
  <c r="R132"/>
  <c r="S132"/>
  <c r="G133"/>
  <c r="I133"/>
  <c r="J133"/>
  <c r="L133"/>
  <c r="M133"/>
  <c r="O133"/>
  <c r="P133"/>
  <c r="R133"/>
  <c r="S133"/>
  <c r="G134"/>
  <c r="I134"/>
  <c r="J134"/>
  <c r="L134"/>
  <c r="M134"/>
  <c r="O134"/>
  <c r="P134"/>
  <c r="R134"/>
  <c r="S134"/>
  <c r="I135"/>
  <c r="J135"/>
  <c r="L135"/>
  <c r="M135"/>
  <c r="O135"/>
  <c r="P135"/>
  <c r="R135"/>
  <c r="S135"/>
  <c r="G137"/>
  <c r="I137"/>
  <c r="J137"/>
  <c r="L137"/>
  <c r="M137"/>
  <c r="O137"/>
  <c r="P137"/>
  <c r="R137"/>
  <c r="S137"/>
  <c r="I138"/>
  <c r="J138"/>
  <c r="O138"/>
  <c r="P138"/>
  <c r="R138"/>
  <c r="S138"/>
  <c r="G140"/>
  <c r="I140"/>
  <c r="J140"/>
  <c r="O140"/>
  <c r="P140"/>
  <c r="R140"/>
  <c r="S140"/>
  <c r="G141"/>
  <c r="I141"/>
  <c r="J141"/>
  <c r="L141"/>
  <c r="M141"/>
  <c r="O141"/>
  <c r="P141"/>
  <c r="R141"/>
  <c r="S141"/>
  <c r="G142"/>
  <c r="I142"/>
  <c r="J142"/>
  <c r="L142"/>
  <c r="M142"/>
  <c r="O142"/>
  <c r="P142"/>
  <c r="R142"/>
  <c r="S142"/>
  <c r="G143"/>
  <c r="I143"/>
  <c r="J143"/>
  <c r="L143"/>
  <c r="M143"/>
  <c r="O143"/>
  <c r="P143"/>
  <c r="R143"/>
  <c r="S143"/>
  <c r="G144"/>
  <c r="I144"/>
  <c r="J144"/>
  <c r="L144"/>
  <c r="M144"/>
  <c r="O144"/>
  <c r="P144"/>
  <c r="R144"/>
  <c r="S144"/>
  <c r="I145"/>
  <c r="J145"/>
  <c r="O145"/>
  <c r="P145"/>
  <c r="R145"/>
  <c r="S145"/>
  <c r="G147"/>
  <c r="I147"/>
  <c r="J147"/>
  <c r="L147"/>
  <c r="M147"/>
  <c r="O147"/>
  <c r="P147"/>
  <c r="R147"/>
  <c r="S147"/>
  <c r="G148"/>
  <c r="I148"/>
  <c r="J148"/>
  <c r="O148"/>
  <c r="P148"/>
  <c r="R148"/>
  <c r="S148"/>
  <c r="G149"/>
  <c r="I149"/>
  <c r="J149"/>
  <c r="L149"/>
  <c r="M149"/>
  <c r="O149"/>
  <c r="P149"/>
  <c r="R149"/>
  <c r="S149"/>
  <c r="G150"/>
  <c r="I150"/>
  <c r="J150"/>
  <c r="L150"/>
  <c r="M150"/>
  <c r="O150"/>
  <c r="P150"/>
  <c r="R150"/>
  <c r="S150"/>
  <c r="G151"/>
  <c r="I151"/>
  <c r="J151"/>
  <c r="L151"/>
  <c r="M151"/>
  <c r="O151"/>
  <c r="P151"/>
  <c r="R151"/>
  <c r="S151"/>
  <c r="G152"/>
  <c r="I152"/>
  <c r="J152"/>
  <c r="L152"/>
  <c r="M152"/>
  <c r="O152"/>
  <c r="P152"/>
  <c r="R152"/>
  <c r="S152"/>
  <c r="G153"/>
  <c r="I153"/>
  <c r="J153"/>
  <c r="L153"/>
  <c r="M153"/>
  <c r="O153"/>
  <c r="P153"/>
  <c r="R153"/>
  <c r="S153"/>
  <c r="G154"/>
  <c r="I154"/>
  <c r="J154"/>
  <c r="L154"/>
  <c r="M154"/>
  <c r="O154"/>
  <c r="P154"/>
  <c r="R154"/>
  <c r="S154"/>
  <c r="I155"/>
  <c r="J155"/>
  <c r="O155"/>
  <c r="P155"/>
  <c r="R155"/>
  <c r="S155"/>
  <c r="G157"/>
  <c r="I157"/>
  <c r="J157"/>
  <c r="L157"/>
  <c r="M157"/>
  <c r="O157"/>
  <c r="P157"/>
  <c r="R157"/>
  <c r="S157"/>
  <c r="I158"/>
  <c r="J158"/>
  <c r="O158"/>
  <c r="P158"/>
  <c r="R158"/>
  <c r="S158"/>
  <c r="G159"/>
  <c r="I159"/>
  <c r="J159"/>
  <c r="L159"/>
  <c r="M159"/>
  <c r="O159"/>
  <c r="P159"/>
  <c r="R159"/>
  <c r="S159"/>
  <c r="G160"/>
  <c r="I160"/>
  <c r="J160"/>
  <c r="L160"/>
  <c r="M160"/>
  <c r="O160"/>
  <c r="P160"/>
  <c r="R160"/>
  <c r="S160"/>
  <c r="G161"/>
  <c r="I161"/>
  <c r="J161"/>
  <c r="O161"/>
  <c r="P161"/>
  <c r="R161"/>
  <c r="S161"/>
  <c r="F161"/>
  <c r="F160"/>
  <c r="F159"/>
  <c r="F157"/>
  <c r="F154"/>
  <c r="F153"/>
  <c r="F152"/>
  <c r="F151"/>
  <c r="F150"/>
  <c r="F149"/>
  <c r="F148"/>
  <c r="F147"/>
  <c r="F144"/>
  <c r="F143"/>
  <c r="F142"/>
  <c r="F141"/>
  <c r="F140"/>
  <c r="F137"/>
  <c r="F134"/>
  <c r="F133"/>
  <c r="F131"/>
  <c r="F130"/>
  <c r="F129"/>
  <c r="F128"/>
  <c r="F126"/>
  <c r="F124"/>
  <c r="F123"/>
  <c r="I123" i="4"/>
  <c r="J123"/>
  <c r="L123"/>
  <c r="M123"/>
  <c r="O123"/>
  <c r="P123"/>
  <c r="R123"/>
  <c r="S123"/>
  <c r="V123"/>
  <c r="W123"/>
  <c r="I124"/>
  <c r="J124"/>
  <c r="L124"/>
  <c r="M124"/>
  <c r="O124"/>
  <c r="P124"/>
  <c r="R124"/>
  <c r="S124"/>
  <c r="V124"/>
  <c r="W124"/>
  <c r="I125"/>
  <c r="J125"/>
  <c r="L125"/>
  <c r="M125"/>
  <c r="O125"/>
  <c r="P125"/>
  <c r="R125"/>
  <c r="S125"/>
  <c r="V125"/>
  <c r="W125"/>
  <c r="I126"/>
  <c r="J126"/>
  <c r="L126"/>
  <c r="M126"/>
  <c r="O126"/>
  <c r="P126"/>
  <c r="R126"/>
  <c r="S126"/>
  <c r="V126"/>
  <c r="W126"/>
  <c r="I128"/>
  <c r="J128"/>
  <c r="L128"/>
  <c r="M128"/>
  <c r="O128"/>
  <c r="P128"/>
  <c r="R128"/>
  <c r="S128"/>
  <c r="V128"/>
  <c r="W128"/>
  <c r="I129"/>
  <c r="J129"/>
  <c r="L129"/>
  <c r="M129"/>
  <c r="O129"/>
  <c r="P129"/>
  <c r="R129"/>
  <c r="S129"/>
  <c r="V129"/>
  <c r="W129"/>
  <c r="I130"/>
  <c r="J130"/>
  <c r="L130"/>
  <c r="M130"/>
  <c r="O130"/>
  <c r="P130"/>
  <c r="R130"/>
  <c r="S130"/>
  <c r="V130"/>
  <c r="W130"/>
  <c r="I131"/>
  <c r="J131"/>
  <c r="L131"/>
  <c r="M131"/>
  <c r="O131"/>
  <c r="P131"/>
  <c r="R131"/>
  <c r="S131"/>
  <c r="V131"/>
  <c r="W131"/>
  <c r="I133"/>
  <c r="J133"/>
  <c r="L133"/>
  <c r="M133"/>
  <c r="O133"/>
  <c r="P133"/>
  <c r="R133"/>
  <c r="S133"/>
  <c r="V133"/>
  <c r="W133"/>
  <c r="I134"/>
  <c r="J134"/>
  <c r="L134"/>
  <c r="M134"/>
  <c r="O134"/>
  <c r="P134"/>
  <c r="R134"/>
  <c r="S134"/>
  <c r="V134"/>
  <c r="W134"/>
  <c r="I135"/>
  <c r="J135"/>
  <c r="L135"/>
  <c r="M135"/>
  <c r="O135"/>
  <c r="P135"/>
  <c r="R135"/>
  <c r="S135"/>
  <c r="V135"/>
  <c r="W135"/>
  <c r="I137"/>
  <c r="J137"/>
  <c r="L137"/>
  <c r="M137"/>
  <c r="O137"/>
  <c r="P137"/>
  <c r="R137"/>
  <c r="S137"/>
  <c r="V137"/>
  <c r="W137"/>
  <c r="I138"/>
  <c r="J138"/>
  <c r="L138"/>
  <c r="M138"/>
  <c r="O138"/>
  <c r="P138"/>
  <c r="R138"/>
  <c r="S138"/>
  <c r="V138"/>
  <c r="W138"/>
  <c r="I140"/>
  <c r="J140"/>
  <c r="L140"/>
  <c r="M140"/>
  <c r="O140"/>
  <c r="P140"/>
  <c r="R140"/>
  <c r="S140"/>
  <c r="V140"/>
  <c r="W140"/>
  <c r="I141"/>
  <c r="J141"/>
  <c r="L141"/>
  <c r="M141"/>
  <c r="O141"/>
  <c r="P141"/>
  <c r="R141"/>
  <c r="S141"/>
  <c r="V141"/>
  <c r="W141"/>
  <c r="I142"/>
  <c r="J142"/>
  <c r="L142"/>
  <c r="M142"/>
  <c r="O142"/>
  <c r="P142"/>
  <c r="R142"/>
  <c r="S142"/>
  <c r="V142"/>
  <c r="W142"/>
  <c r="I143"/>
  <c r="J143"/>
  <c r="L143"/>
  <c r="M143"/>
  <c r="O143"/>
  <c r="P143"/>
  <c r="R143"/>
  <c r="S143"/>
  <c r="V143"/>
  <c r="W143"/>
  <c r="I144"/>
  <c r="J144"/>
  <c r="L144"/>
  <c r="M144"/>
  <c r="O144"/>
  <c r="P144"/>
  <c r="R144"/>
  <c r="S144"/>
  <c r="V144"/>
  <c r="W144"/>
  <c r="I145"/>
  <c r="J145"/>
  <c r="L145"/>
  <c r="M145"/>
  <c r="O145"/>
  <c r="P145"/>
  <c r="R145"/>
  <c r="S145"/>
  <c r="V145"/>
  <c r="W145"/>
  <c r="I147"/>
  <c r="J147"/>
  <c r="L147"/>
  <c r="M147"/>
  <c r="O147"/>
  <c r="P147"/>
  <c r="R147"/>
  <c r="S147"/>
  <c r="V147"/>
  <c r="W147"/>
  <c r="I148"/>
  <c r="J148"/>
  <c r="L148"/>
  <c r="M148"/>
  <c r="O148"/>
  <c r="P148"/>
  <c r="R148"/>
  <c r="S148"/>
  <c r="V148"/>
  <c r="W148"/>
  <c r="I149"/>
  <c r="J149"/>
  <c r="L149"/>
  <c r="M149"/>
  <c r="O149"/>
  <c r="P149"/>
  <c r="R149"/>
  <c r="S149"/>
  <c r="V149"/>
  <c r="W149"/>
  <c r="I150"/>
  <c r="J150"/>
  <c r="L150"/>
  <c r="M150"/>
  <c r="O150"/>
  <c r="P150"/>
  <c r="R150"/>
  <c r="S150"/>
  <c r="V150"/>
  <c r="W150"/>
  <c r="I151"/>
  <c r="J151"/>
  <c r="L151"/>
  <c r="M151"/>
  <c r="O151"/>
  <c r="P151"/>
  <c r="R151"/>
  <c r="S151"/>
  <c r="V151"/>
  <c r="W151"/>
  <c r="I152"/>
  <c r="J152"/>
  <c r="L152"/>
  <c r="M152"/>
  <c r="O152"/>
  <c r="P152"/>
  <c r="R152"/>
  <c r="S152"/>
  <c r="V152"/>
  <c r="W152"/>
  <c r="I153"/>
  <c r="J153"/>
  <c r="L153"/>
  <c r="M153"/>
  <c r="O153"/>
  <c r="P153"/>
  <c r="R153"/>
  <c r="S153"/>
  <c r="V153"/>
  <c r="W153"/>
  <c r="I154"/>
  <c r="J154"/>
  <c r="L154"/>
  <c r="M154"/>
  <c r="O154"/>
  <c r="P154"/>
  <c r="R154"/>
  <c r="S154"/>
  <c r="V154"/>
  <c r="W154"/>
  <c r="I155"/>
  <c r="J155"/>
  <c r="L155"/>
  <c r="M155"/>
  <c r="O155"/>
  <c r="P155"/>
  <c r="R155"/>
  <c r="S155"/>
  <c r="V155"/>
  <c r="W155"/>
  <c r="I157"/>
  <c r="J157"/>
  <c r="L157"/>
  <c r="M157"/>
  <c r="O157"/>
  <c r="P157"/>
  <c r="R157"/>
  <c r="S157"/>
  <c r="V157"/>
  <c r="W157"/>
  <c r="I158"/>
  <c r="J158"/>
  <c r="L158"/>
  <c r="M158"/>
  <c r="O158"/>
  <c r="P158"/>
  <c r="R158"/>
  <c r="S158"/>
  <c r="V158"/>
  <c r="W158"/>
  <c r="I159"/>
  <c r="J159"/>
  <c r="L159"/>
  <c r="M159"/>
  <c r="O159"/>
  <c r="P159"/>
  <c r="R159"/>
  <c r="S159"/>
  <c r="V159"/>
  <c r="W159"/>
  <c r="I160"/>
  <c r="J160"/>
  <c r="L160"/>
  <c r="M160"/>
  <c r="O160"/>
  <c r="P160"/>
  <c r="R160"/>
  <c r="S160"/>
  <c r="V160"/>
  <c r="W160"/>
  <c r="I161"/>
  <c r="J161"/>
  <c r="L161"/>
  <c r="M161"/>
  <c r="O161"/>
  <c r="P161"/>
  <c r="R161"/>
  <c r="S161"/>
  <c r="V161"/>
  <c r="W161"/>
  <c r="G123" i="3"/>
  <c r="I123"/>
  <c r="J123"/>
  <c r="L123"/>
  <c r="M123"/>
  <c r="R123"/>
  <c r="S123"/>
  <c r="V123"/>
  <c r="W123"/>
  <c r="G124"/>
  <c r="I124"/>
  <c r="J124"/>
  <c r="L124"/>
  <c r="M124"/>
  <c r="O124"/>
  <c r="P124"/>
  <c r="R124"/>
  <c r="S124"/>
  <c r="V124"/>
  <c r="W124"/>
  <c r="G125"/>
  <c r="I125"/>
  <c r="J125"/>
  <c r="L125"/>
  <c r="M125"/>
  <c r="O125"/>
  <c r="P125"/>
  <c r="R125"/>
  <c r="S125"/>
  <c r="V125"/>
  <c r="W125"/>
  <c r="G126"/>
  <c r="I126"/>
  <c r="J126"/>
  <c r="L126"/>
  <c r="M126"/>
  <c r="O126"/>
  <c r="P126"/>
  <c r="R126"/>
  <c r="S126"/>
  <c r="V126"/>
  <c r="W126"/>
  <c r="G128"/>
  <c r="I128"/>
  <c r="J128"/>
  <c r="L128"/>
  <c r="M128"/>
  <c r="O128"/>
  <c r="P128"/>
  <c r="R128"/>
  <c r="S128"/>
  <c r="V128"/>
  <c r="W128"/>
  <c r="G129"/>
  <c r="I129"/>
  <c r="J129"/>
  <c r="L129"/>
  <c r="M129"/>
  <c r="O129"/>
  <c r="P129"/>
  <c r="R129"/>
  <c r="S129"/>
  <c r="V129"/>
  <c r="W129"/>
  <c r="G130"/>
  <c r="I130"/>
  <c r="J130"/>
  <c r="L130"/>
  <c r="M130"/>
  <c r="O130"/>
  <c r="P130"/>
  <c r="R130"/>
  <c r="S130"/>
  <c r="V130"/>
  <c r="W130"/>
  <c r="G131"/>
  <c r="I131"/>
  <c r="J131"/>
  <c r="L131"/>
  <c r="M131"/>
  <c r="O131"/>
  <c r="P131"/>
  <c r="R131"/>
  <c r="S131"/>
  <c r="V131"/>
  <c r="W131"/>
  <c r="G132"/>
  <c r="I132"/>
  <c r="J132"/>
  <c r="L132"/>
  <c r="M132"/>
  <c r="O132"/>
  <c r="P132"/>
  <c r="R132"/>
  <c r="S132"/>
  <c r="V132"/>
  <c r="W132"/>
  <c r="G133"/>
  <c r="I133"/>
  <c r="J133"/>
  <c r="L133"/>
  <c r="M133"/>
  <c r="O133"/>
  <c r="P133"/>
  <c r="R133"/>
  <c r="S133"/>
  <c r="V133"/>
  <c r="W133"/>
  <c r="G134"/>
  <c r="I134"/>
  <c r="J134"/>
  <c r="L134"/>
  <c r="M134"/>
  <c r="O134"/>
  <c r="P134"/>
  <c r="R134"/>
  <c r="S134"/>
  <c r="V134"/>
  <c r="W134"/>
  <c r="G135"/>
  <c r="I135"/>
  <c r="J135"/>
  <c r="L135"/>
  <c r="M135"/>
  <c r="O135"/>
  <c r="P135"/>
  <c r="R135"/>
  <c r="S135"/>
  <c r="V135"/>
  <c r="W135"/>
  <c r="G137"/>
  <c r="I137"/>
  <c r="J137"/>
  <c r="L137"/>
  <c r="M137"/>
  <c r="O137"/>
  <c r="P137"/>
  <c r="R137"/>
  <c r="S137"/>
  <c r="V137"/>
  <c r="W137"/>
  <c r="G138"/>
  <c r="I138"/>
  <c r="J138"/>
  <c r="L138"/>
  <c r="M138"/>
  <c r="O138"/>
  <c r="P138"/>
  <c r="R138"/>
  <c r="S138"/>
  <c r="V138"/>
  <c r="W138"/>
  <c r="G140"/>
  <c r="I140"/>
  <c r="J140"/>
  <c r="L140"/>
  <c r="M140"/>
  <c r="O140"/>
  <c r="P140"/>
  <c r="R140"/>
  <c r="S140"/>
  <c r="V140"/>
  <c r="W140"/>
  <c r="G141"/>
  <c r="I141"/>
  <c r="J141"/>
  <c r="L141"/>
  <c r="M141"/>
  <c r="O141"/>
  <c r="P141"/>
  <c r="R141"/>
  <c r="S141"/>
  <c r="V141"/>
  <c r="W141"/>
  <c r="G142"/>
  <c r="I142"/>
  <c r="J142"/>
  <c r="L142"/>
  <c r="M142"/>
  <c r="O142"/>
  <c r="P142"/>
  <c r="R142"/>
  <c r="S142"/>
  <c r="V142"/>
  <c r="W142"/>
  <c r="G143"/>
  <c r="I143"/>
  <c r="J143"/>
  <c r="L143"/>
  <c r="M143"/>
  <c r="O143"/>
  <c r="P143"/>
  <c r="R143"/>
  <c r="S143"/>
  <c r="V143"/>
  <c r="W143"/>
  <c r="G144"/>
  <c r="I144"/>
  <c r="J144"/>
  <c r="L144"/>
  <c r="M144"/>
  <c r="O144"/>
  <c r="P144"/>
  <c r="R144"/>
  <c r="S144"/>
  <c r="V144"/>
  <c r="W144"/>
  <c r="I145"/>
  <c r="J145"/>
  <c r="O145"/>
  <c r="P145"/>
  <c r="R145"/>
  <c r="S145"/>
  <c r="V145"/>
  <c r="W145"/>
  <c r="G147"/>
  <c r="I147"/>
  <c r="J147"/>
  <c r="L147"/>
  <c r="M147"/>
  <c r="O147"/>
  <c r="P147"/>
  <c r="R147"/>
  <c r="S147"/>
  <c r="V147"/>
  <c r="W147"/>
  <c r="G148"/>
  <c r="I148"/>
  <c r="J148"/>
  <c r="L148"/>
  <c r="M148"/>
  <c r="O148"/>
  <c r="P148"/>
  <c r="R148"/>
  <c r="S148"/>
  <c r="V148"/>
  <c r="W148"/>
  <c r="G149"/>
  <c r="I149"/>
  <c r="J149"/>
  <c r="L149"/>
  <c r="M149"/>
  <c r="O149"/>
  <c r="P149"/>
  <c r="R149"/>
  <c r="S149"/>
  <c r="V149"/>
  <c r="W149"/>
  <c r="G150"/>
  <c r="I150"/>
  <c r="J150"/>
  <c r="L150"/>
  <c r="M150"/>
  <c r="O150"/>
  <c r="P150"/>
  <c r="R150"/>
  <c r="S150"/>
  <c r="V150"/>
  <c r="W150"/>
  <c r="G151"/>
  <c r="I151"/>
  <c r="J151"/>
  <c r="L151"/>
  <c r="M151"/>
  <c r="O151"/>
  <c r="P151"/>
  <c r="R151"/>
  <c r="S151"/>
  <c r="V151"/>
  <c r="W151"/>
  <c r="G152"/>
  <c r="I152"/>
  <c r="J152"/>
  <c r="L152"/>
  <c r="M152"/>
  <c r="O152"/>
  <c r="P152"/>
  <c r="R152"/>
  <c r="S152"/>
  <c r="V152"/>
  <c r="W152"/>
  <c r="G153"/>
  <c r="I153"/>
  <c r="J153"/>
  <c r="L153"/>
  <c r="M153"/>
  <c r="O153"/>
  <c r="P153"/>
  <c r="R153"/>
  <c r="S153"/>
  <c r="V153"/>
  <c r="W153"/>
  <c r="G154"/>
  <c r="I154"/>
  <c r="J154"/>
  <c r="L154"/>
  <c r="M154"/>
  <c r="O154"/>
  <c r="P154"/>
  <c r="R154"/>
  <c r="S154"/>
  <c r="V154"/>
  <c r="W154"/>
  <c r="G155"/>
  <c r="I155"/>
  <c r="J155"/>
  <c r="L155"/>
  <c r="M155"/>
  <c r="O155"/>
  <c r="P155"/>
  <c r="R155"/>
  <c r="S155"/>
  <c r="V155"/>
  <c r="W155"/>
  <c r="G157"/>
  <c r="I157"/>
  <c r="J157"/>
  <c r="L157"/>
  <c r="M157"/>
  <c r="O157"/>
  <c r="P157"/>
  <c r="R157"/>
  <c r="S157"/>
  <c r="V157"/>
  <c r="W157"/>
  <c r="G158"/>
  <c r="I158"/>
  <c r="J158"/>
  <c r="L158"/>
  <c r="M158"/>
  <c r="O158"/>
  <c r="P158"/>
  <c r="R158"/>
  <c r="S158"/>
  <c r="V158"/>
  <c r="W158"/>
  <c r="G159"/>
  <c r="I159"/>
  <c r="J159"/>
  <c r="L159"/>
  <c r="M159"/>
  <c r="O159"/>
  <c r="P159"/>
  <c r="R159"/>
  <c r="S159"/>
  <c r="V159"/>
  <c r="W159"/>
  <c r="G160"/>
  <c r="I160"/>
  <c r="J160"/>
  <c r="L160"/>
  <c r="M160"/>
  <c r="O160"/>
  <c r="P160"/>
  <c r="R160"/>
  <c r="S160"/>
  <c r="V160"/>
  <c r="W160"/>
  <c r="I161"/>
  <c r="J161"/>
  <c r="O161"/>
  <c r="P161"/>
  <c r="R161"/>
  <c r="S161"/>
  <c r="V161"/>
  <c r="W161"/>
  <c r="F160"/>
  <c r="F159"/>
  <c r="F158"/>
  <c r="F157"/>
  <c r="F155"/>
  <c r="F154"/>
  <c r="F153"/>
  <c r="F152"/>
  <c r="F151"/>
  <c r="F150"/>
  <c r="F149"/>
  <c r="F148"/>
  <c r="F147"/>
  <c r="F144"/>
  <c r="F143"/>
  <c r="F142"/>
  <c r="F141"/>
  <c r="F140"/>
  <c r="F138"/>
  <c r="F137"/>
  <c r="F135"/>
  <c r="F134"/>
  <c r="F133"/>
  <c r="F132"/>
  <c r="F131"/>
  <c r="F130"/>
  <c r="F129"/>
  <c r="F128"/>
  <c r="F126"/>
  <c r="F125"/>
  <c r="F124"/>
  <c r="F123"/>
  <c r="G123" i="2"/>
  <c r="I123"/>
  <c r="J123"/>
  <c r="L123"/>
  <c r="M123"/>
  <c r="O123"/>
  <c r="P123"/>
  <c r="R123"/>
  <c r="S123"/>
  <c r="V123"/>
  <c r="W123"/>
  <c r="G124"/>
  <c r="I124"/>
  <c r="J124"/>
  <c r="L124"/>
  <c r="M124"/>
  <c r="O124"/>
  <c r="P124"/>
  <c r="R124"/>
  <c r="S124"/>
  <c r="V124"/>
  <c r="W124"/>
  <c r="G125"/>
  <c r="L125"/>
  <c r="M125"/>
  <c r="O125"/>
  <c r="P125"/>
  <c r="R125"/>
  <c r="S125"/>
  <c r="V125"/>
  <c r="W125"/>
  <c r="G126"/>
  <c r="I126"/>
  <c r="J126"/>
  <c r="L126"/>
  <c r="M126"/>
  <c r="O126"/>
  <c r="P126"/>
  <c r="R126"/>
  <c r="S126"/>
  <c r="V126"/>
  <c r="W126"/>
  <c r="G128"/>
  <c r="I128"/>
  <c r="J128"/>
  <c r="L128"/>
  <c r="M128"/>
  <c r="O128"/>
  <c r="P128"/>
  <c r="R128"/>
  <c r="S128"/>
  <c r="V128"/>
  <c r="W128"/>
  <c r="G129"/>
  <c r="L129"/>
  <c r="M129"/>
  <c r="O129"/>
  <c r="P129"/>
  <c r="R129"/>
  <c r="S129"/>
  <c r="V129"/>
  <c r="W129"/>
  <c r="G130"/>
  <c r="I130"/>
  <c r="J130"/>
  <c r="L130"/>
  <c r="M130"/>
  <c r="O130"/>
  <c r="P130"/>
  <c r="R130"/>
  <c r="S130"/>
  <c r="V130"/>
  <c r="W130"/>
  <c r="G131"/>
  <c r="I131"/>
  <c r="J131"/>
  <c r="L131"/>
  <c r="M131"/>
  <c r="O131"/>
  <c r="P131"/>
  <c r="R131"/>
  <c r="S131"/>
  <c r="V131"/>
  <c r="W131"/>
  <c r="G132"/>
  <c r="L132"/>
  <c r="M132"/>
  <c r="R132"/>
  <c r="S132"/>
  <c r="V132"/>
  <c r="W132"/>
  <c r="G133"/>
  <c r="I133"/>
  <c r="J133"/>
  <c r="L133"/>
  <c r="M133"/>
  <c r="O133"/>
  <c r="P133"/>
  <c r="R133"/>
  <c r="S133"/>
  <c r="V133"/>
  <c r="W133"/>
  <c r="G134"/>
  <c r="I134"/>
  <c r="J134"/>
  <c r="L134"/>
  <c r="M134"/>
  <c r="O134"/>
  <c r="P134"/>
  <c r="R134"/>
  <c r="S134"/>
  <c r="V134"/>
  <c r="W134"/>
  <c r="G135"/>
  <c r="I135"/>
  <c r="J135"/>
  <c r="L135"/>
  <c r="M135"/>
  <c r="O135"/>
  <c r="P135"/>
  <c r="R135"/>
  <c r="S135"/>
  <c r="V135"/>
  <c r="W135"/>
  <c r="G137"/>
  <c r="I137"/>
  <c r="J137"/>
  <c r="L137"/>
  <c r="M137"/>
  <c r="O137"/>
  <c r="P137"/>
  <c r="R137"/>
  <c r="S137"/>
  <c r="V137"/>
  <c r="W137"/>
  <c r="G138"/>
  <c r="I138"/>
  <c r="J138"/>
  <c r="L138"/>
  <c r="M138"/>
  <c r="O138"/>
  <c r="P138"/>
  <c r="R138"/>
  <c r="S138"/>
  <c r="V138"/>
  <c r="W138"/>
  <c r="G140"/>
  <c r="I140"/>
  <c r="J140"/>
  <c r="L140"/>
  <c r="M140"/>
  <c r="O140"/>
  <c r="P140"/>
  <c r="R140"/>
  <c r="S140"/>
  <c r="V140"/>
  <c r="W140"/>
  <c r="G141"/>
  <c r="I141"/>
  <c r="J141"/>
  <c r="L141"/>
  <c r="M141"/>
  <c r="O141"/>
  <c r="P141"/>
  <c r="R141"/>
  <c r="S141"/>
  <c r="V141"/>
  <c r="W141"/>
  <c r="G142"/>
  <c r="I142"/>
  <c r="J142"/>
  <c r="L142"/>
  <c r="M142"/>
  <c r="O142"/>
  <c r="P142"/>
  <c r="R142"/>
  <c r="S142"/>
  <c r="V142"/>
  <c r="W142"/>
  <c r="G144"/>
  <c r="I144"/>
  <c r="J144"/>
  <c r="L144"/>
  <c r="M144"/>
  <c r="O144"/>
  <c r="P144"/>
  <c r="R144"/>
  <c r="S144"/>
  <c r="V144"/>
  <c r="W144"/>
  <c r="G145"/>
  <c r="I145"/>
  <c r="J145"/>
  <c r="L145"/>
  <c r="M145"/>
  <c r="O145"/>
  <c r="P145"/>
  <c r="R145"/>
  <c r="S145"/>
  <c r="V145"/>
  <c r="W145"/>
  <c r="G147"/>
  <c r="I147"/>
  <c r="J147"/>
  <c r="L147"/>
  <c r="M147"/>
  <c r="O147"/>
  <c r="P147"/>
  <c r="R147"/>
  <c r="S147"/>
  <c r="V147"/>
  <c r="W147"/>
  <c r="G148"/>
  <c r="I148"/>
  <c r="J148"/>
  <c r="L148"/>
  <c r="M148"/>
  <c r="O148"/>
  <c r="P148"/>
  <c r="R148"/>
  <c r="S148"/>
  <c r="V148"/>
  <c r="W148"/>
  <c r="G149"/>
  <c r="I149"/>
  <c r="J149"/>
  <c r="L149"/>
  <c r="M149"/>
  <c r="O149"/>
  <c r="P149"/>
  <c r="R149"/>
  <c r="S149"/>
  <c r="V149"/>
  <c r="W149"/>
  <c r="G150"/>
  <c r="I150"/>
  <c r="J150"/>
  <c r="L150"/>
  <c r="M150"/>
  <c r="O150"/>
  <c r="P150"/>
  <c r="R150"/>
  <c r="S150"/>
  <c r="V150"/>
  <c r="W150"/>
  <c r="G151"/>
  <c r="I151"/>
  <c r="J151"/>
  <c r="L151"/>
  <c r="M151"/>
  <c r="O151"/>
  <c r="P151"/>
  <c r="R151"/>
  <c r="S151"/>
  <c r="V151"/>
  <c r="W151"/>
  <c r="G152"/>
  <c r="I152"/>
  <c r="J152"/>
  <c r="L152"/>
  <c r="M152"/>
  <c r="O152"/>
  <c r="P152"/>
  <c r="R152"/>
  <c r="S152"/>
  <c r="V152"/>
  <c r="W152"/>
  <c r="G153"/>
  <c r="I153"/>
  <c r="J153"/>
  <c r="L153"/>
  <c r="M153"/>
  <c r="O153"/>
  <c r="P153"/>
  <c r="R153"/>
  <c r="S153"/>
  <c r="V153"/>
  <c r="W153"/>
  <c r="G154"/>
  <c r="I154"/>
  <c r="J154"/>
  <c r="L154"/>
  <c r="M154"/>
  <c r="O154"/>
  <c r="P154"/>
  <c r="R154"/>
  <c r="S154"/>
  <c r="V154"/>
  <c r="W154"/>
  <c r="G155"/>
  <c r="I155"/>
  <c r="J155"/>
  <c r="L155"/>
  <c r="M155"/>
  <c r="O155"/>
  <c r="P155"/>
  <c r="R155"/>
  <c r="S155"/>
  <c r="V155"/>
  <c r="W155"/>
  <c r="G157"/>
  <c r="I157"/>
  <c r="J157"/>
  <c r="L157"/>
  <c r="M157"/>
  <c r="O157"/>
  <c r="P157"/>
  <c r="R157"/>
  <c r="S157"/>
  <c r="V157"/>
  <c r="W157"/>
  <c r="G158"/>
  <c r="I158"/>
  <c r="J158"/>
  <c r="L158"/>
  <c r="M158"/>
  <c r="O158"/>
  <c r="P158"/>
  <c r="R158"/>
  <c r="S158"/>
  <c r="V158"/>
  <c r="W158"/>
  <c r="G159"/>
  <c r="I159"/>
  <c r="J159"/>
  <c r="L159"/>
  <c r="M159"/>
  <c r="O159"/>
  <c r="P159"/>
  <c r="R159"/>
  <c r="S159"/>
  <c r="V159"/>
  <c r="W159"/>
  <c r="G160"/>
  <c r="I160"/>
  <c r="J160"/>
  <c r="L160"/>
  <c r="M160"/>
  <c r="O160"/>
  <c r="P160"/>
  <c r="R160"/>
  <c r="S160"/>
  <c r="V160"/>
  <c r="W160"/>
  <c r="G161"/>
  <c r="I161"/>
  <c r="J161"/>
  <c r="L161"/>
  <c r="M161"/>
  <c r="O161"/>
  <c r="P161"/>
  <c r="R161"/>
  <c r="S161"/>
  <c r="V161"/>
  <c r="W161"/>
  <c r="F161"/>
  <c r="F160"/>
  <c r="F159"/>
  <c r="F158"/>
  <c r="F157"/>
  <c r="F155"/>
  <c r="F154"/>
  <c r="F153"/>
  <c r="F152"/>
  <c r="F151"/>
  <c r="F150"/>
  <c r="F149"/>
  <c r="F148"/>
  <c r="F147"/>
  <c r="F145"/>
  <c r="F144"/>
  <c r="F142"/>
  <c r="F141"/>
  <c r="F140"/>
  <c r="F138"/>
  <c r="F137"/>
  <c r="F135"/>
  <c r="F134"/>
  <c r="F133"/>
  <c r="F132"/>
  <c r="F131"/>
  <c r="F130"/>
  <c r="F129"/>
  <c r="F128"/>
  <c r="F126"/>
  <c r="F125"/>
  <c r="F124"/>
  <c r="F123"/>
  <c r="X120" i="7"/>
  <c r="X119"/>
  <c r="X118"/>
  <c r="X117"/>
  <c r="X116"/>
  <c r="X115"/>
  <c r="X114"/>
  <c r="X113"/>
  <c r="X112"/>
  <c r="X111"/>
  <c r="X110"/>
  <c r="X109"/>
  <c r="X108"/>
  <c r="X107"/>
  <c r="X106"/>
  <c r="X102"/>
  <c r="X101"/>
  <c r="X100"/>
  <c r="X99"/>
  <c r="X98"/>
  <c r="X97"/>
  <c r="X96"/>
  <c r="X95"/>
  <c r="X94"/>
  <c r="X93"/>
  <c r="X92"/>
  <c r="X91"/>
  <c r="X90"/>
  <c r="X89"/>
  <c r="X88"/>
  <c r="X87"/>
  <c r="X86"/>
  <c r="X85"/>
  <c r="X84"/>
  <c r="X83"/>
  <c r="X82"/>
  <c r="X81"/>
  <c r="X80"/>
  <c r="X79"/>
  <c r="X78"/>
  <c r="X77"/>
  <c r="X76"/>
  <c r="X72"/>
  <c r="X71"/>
  <c r="X70"/>
  <c r="X69"/>
  <c r="X68"/>
  <c r="X67"/>
  <c r="X66"/>
  <c r="X65"/>
  <c r="X64"/>
  <c r="X63"/>
  <c r="X62"/>
  <c r="X61"/>
  <c r="X60"/>
  <c r="X59"/>
  <c r="X58"/>
  <c r="X57"/>
  <c r="X56"/>
  <c r="X55"/>
  <c r="X51"/>
  <c r="X50"/>
  <c r="X49"/>
  <c r="X48"/>
  <c r="X47"/>
  <c r="X46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5"/>
  <c r="X14"/>
  <c r="X13"/>
  <c r="X12"/>
  <c r="X11"/>
  <c r="X10"/>
  <c r="X9"/>
  <c r="X8"/>
  <c r="X7"/>
  <c r="X6"/>
  <c r="X5"/>
  <c r="X4"/>
  <c r="T120"/>
  <c r="T119"/>
  <c r="T118"/>
  <c r="T117"/>
  <c r="T116"/>
  <c r="T115"/>
  <c r="T114"/>
  <c r="T113"/>
  <c r="T112"/>
  <c r="T111"/>
  <c r="T110"/>
  <c r="T109"/>
  <c r="T108"/>
  <c r="T107"/>
  <c r="T106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1"/>
  <c r="T50"/>
  <c r="T49"/>
  <c r="T48"/>
  <c r="T47"/>
  <c r="T42"/>
  <c r="T41"/>
  <c r="T40"/>
  <c r="T39"/>
  <c r="T38"/>
  <c r="T37"/>
  <c r="T36"/>
  <c r="T35"/>
  <c r="T34"/>
  <c r="T33"/>
  <c r="T132" s="1"/>
  <c r="T30"/>
  <c r="T29"/>
  <c r="T28"/>
  <c r="T27"/>
  <c r="T26"/>
  <c r="T25"/>
  <c r="T24"/>
  <c r="T23"/>
  <c r="T22"/>
  <c r="T21"/>
  <c r="T20"/>
  <c r="T19"/>
  <c r="T15"/>
  <c r="T14"/>
  <c r="T13"/>
  <c r="T12"/>
  <c r="T11"/>
  <c r="T10"/>
  <c r="T9"/>
  <c r="T8"/>
  <c r="T7"/>
  <c r="T6"/>
  <c r="T5"/>
  <c r="T4"/>
  <c r="X120" i="6"/>
  <c r="X119"/>
  <c r="X118"/>
  <c r="X117"/>
  <c r="X116"/>
  <c r="X115"/>
  <c r="X114"/>
  <c r="X113"/>
  <c r="X112"/>
  <c r="X111"/>
  <c r="X110"/>
  <c r="X109"/>
  <c r="X108"/>
  <c r="X107"/>
  <c r="X106"/>
  <c r="X102"/>
  <c r="X101"/>
  <c r="X100"/>
  <c r="X99"/>
  <c r="X98"/>
  <c r="X97"/>
  <c r="X96"/>
  <c r="X95"/>
  <c r="X94"/>
  <c r="X93"/>
  <c r="X92"/>
  <c r="X91"/>
  <c r="X90"/>
  <c r="X89"/>
  <c r="X88"/>
  <c r="X87"/>
  <c r="X86"/>
  <c r="X85"/>
  <c r="X84"/>
  <c r="X83"/>
  <c r="X82"/>
  <c r="X81"/>
  <c r="X80"/>
  <c r="X79"/>
  <c r="X78"/>
  <c r="X77"/>
  <c r="X76"/>
  <c r="X72"/>
  <c r="X71"/>
  <c r="X70"/>
  <c r="X69"/>
  <c r="X68"/>
  <c r="X67"/>
  <c r="X66"/>
  <c r="X65"/>
  <c r="X64"/>
  <c r="X63"/>
  <c r="X62"/>
  <c r="X61"/>
  <c r="X60"/>
  <c r="X59"/>
  <c r="X58"/>
  <c r="X57"/>
  <c r="X56"/>
  <c r="X55"/>
  <c r="X51"/>
  <c r="X50"/>
  <c r="X49"/>
  <c r="X48"/>
  <c r="X47"/>
  <c r="X46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5"/>
  <c r="X14"/>
  <c r="X13"/>
  <c r="X12"/>
  <c r="X11"/>
  <c r="X10"/>
  <c r="X9"/>
  <c r="X8"/>
  <c r="X7"/>
  <c r="X6"/>
  <c r="X5"/>
  <c r="X4"/>
  <c r="T120"/>
  <c r="T119"/>
  <c r="T118"/>
  <c r="T117"/>
  <c r="T116"/>
  <c r="T115"/>
  <c r="T114"/>
  <c r="T113"/>
  <c r="T112"/>
  <c r="T111"/>
  <c r="T110"/>
  <c r="T109"/>
  <c r="T108"/>
  <c r="T107"/>
  <c r="T106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1"/>
  <c r="T50"/>
  <c r="T49"/>
  <c r="T48"/>
  <c r="T47"/>
  <c r="T46"/>
  <c r="T42"/>
  <c r="T41"/>
  <c r="T40"/>
  <c r="T39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5"/>
  <c r="T14"/>
  <c r="T13"/>
  <c r="T12"/>
  <c r="T11"/>
  <c r="T10"/>
  <c r="T8"/>
  <c r="T7"/>
  <c r="T6"/>
  <c r="T5"/>
  <c r="T4"/>
  <c r="X120" i="5"/>
  <c r="X119"/>
  <c r="X118"/>
  <c r="X117"/>
  <c r="X116"/>
  <c r="X115"/>
  <c r="X114"/>
  <c r="X113"/>
  <c r="X112"/>
  <c r="X111"/>
  <c r="X110"/>
  <c r="X109"/>
  <c r="X108"/>
  <c r="X107"/>
  <c r="X106"/>
  <c r="X102"/>
  <c r="X101"/>
  <c r="X100"/>
  <c r="X99"/>
  <c r="X98"/>
  <c r="X97"/>
  <c r="X96"/>
  <c r="X95"/>
  <c r="X94"/>
  <c r="X93"/>
  <c r="X92"/>
  <c r="X91"/>
  <c r="X90"/>
  <c r="X89"/>
  <c r="X88"/>
  <c r="X87"/>
  <c r="X86"/>
  <c r="X85"/>
  <c r="X84"/>
  <c r="X83"/>
  <c r="X82"/>
  <c r="X81"/>
  <c r="X80"/>
  <c r="X79"/>
  <c r="X78"/>
  <c r="X77"/>
  <c r="X76"/>
  <c r="X72"/>
  <c r="X71"/>
  <c r="X70"/>
  <c r="X69"/>
  <c r="X68"/>
  <c r="X67"/>
  <c r="X66"/>
  <c r="X65"/>
  <c r="X64"/>
  <c r="X63"/>
  <c r="X62"/>
  <c r="X61"/>
  <c r="X60"/>
  <c r="X59"/>
  <c r="X58"/>
  <c r="X57"/>
  <c r="X56"/>
  <c r="X55"/>
  <c r="X51"/>
  <c r="X50"/>
  <c r="X49"/>
  <c r="X48"/>
  <c r="X47"/>
  <c r="X46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5"/>
  <c r="X14"/>
  <c r="X13"/>
  <c r="X12"/>
  <c r="X11"/>
  <c r="X10"/>
  <c r="X9"/>
  <c r="X8"/>
  <c r="X7"/>
  <c r="X6"/>
  <c r="X5"/>
  <c r="X4"/>
  <c r="T120"/>
  <c r="T119"/>
  <c r="T118"/>
  <c r="T117"/>
  <c r="T116"/>
  <c r="T115"/>
  <c r="T114"/>
  <c r="T113"/>
  <c r="T112"/>
  <c r="T111"/>
  <c r="T110"/>
  <c r="T109"/>
  <c r="T108"/>
  <c r="T107"/>
  <c r="T106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1"/>
  <c r="T50"/>
  <c r="T49"/>
  <c r="T48"/>
  <c r="T47"/>
  <c r="T46"/>
  <c r="T42"/>
  <c r="T41"/>
  <c r="T40"/>
  <c r="T39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5"/>
  <c r="T14"/>
  <c r="T13"/>
  <c r="T12"/>
  <c r="T11"/>
  <c r="T10"/>
  <c r="T8"/>
  <c r="T7"/>
  <c r="T6"/>
  <c r="T5"/>
  <c r="T4"/>
  <c r="X120" i="4"/>
  <c r="X119"/>
  <c r="X118"/>
  <c r="X117"/>
  <c r="X116"/>
  <c r="X115"/>
  <c r="X114"/>
  <c r="X113"/>
  <c r="X112"/>
  <c r="X111"/>
  <c r="X110"/>
  <c r="X109"/>
  <c r="X108"/>
  <c r="X107"/>
  <c r="X106"/>
  <c r="X102"/>
  <c r="X101"/>
  <c r="X100"/>
  <c r="X99"/>
  <c r="X98"/>
  <c r="X97"/>
  <c r="X96"/>
  <c r="X95"/>
  <c r="X94"/>
  <c r="X93"/>
  <c r="X92"/>
  <c r="X91"/>
  <c r="X90"/>
  <c r="X89"/>
  <c r="X88"/>
  <c r="X87"/>
  <c r="X86"/>
  <c r="X85"/>
  <c r="X84"/>
  <c r="X83"/>
  <c r="X82"/>
  <c r="X81"/>
  <c r="X80"/>
  <c r="X79"/>
  <c r="X78"/>
  <c r="X77"/>
  <c r="X76"/>
  <c r="X72"/>
  <c r="X71"/>
  <c r="X70"/>
  <c r="X69"/>
  <c r="X68"/>
  <c r="X67"/>
  <c r="X66"/>
  <c r="X65"/>
  <c r="X64"/>
  <c r="X63"/>
  <c r="X62"/>
  <c r="X61"/>
  <c r="X60"/>
  <c r="X59"/>
  <c r="X58"/>
  <c r="X57"/>
  <c r="X56"/>
  <c r="X55"/>
  <c r="X51"/>
  <c r="X50"/>
  <c r="X49"/>
  <c r="X48"/>
  <c r="X47"/>
  <c r="X46"/>
  <c r="X42"/>
  <c r="X41"/>
  <c r="X40"/>
  <c r="X39"/>
  <c r="X38"/>
  <c r="X37"/>
  <c r="X36"/>
  <c r="X35"/>
  <c r="X34"/>
  <c r="X30"/>
  <c r="X29"/>
  <c r="X28"/>
  <c r="X27"/>
  <c r="X26"/>
  <c r="X25"/>
  <c r="X24"/>
  <c r="X23"/>
  <c r="X22"/>
  <c r="X21"/>
  <c r="X20"/>
  <c r="X19"/>
  <c r="X15"/>
  <c r="X14"/>
  <c r="X13"/>
  <c r="X12"/>
  <c r="X11"/>
  <c r="X10"/>
  <c r="X9"/>
  <c r="X8"/>
  <c r="X7"/>
  <c r="X6"/>
  <c r="X5"/>
  <c r="X4"/>
  <c r="T120"/>
  <c r="T119"/>
  <c r="T118"/>
  <c r="T117"/>
  <c r="T116"/>
  <c r="T115"/>
  <c r="T114"/>
  <c r="T113"/>
  <c r="T112"/>
  <c r="T111"/>
  <c r="T110"/>
  <c r="T109"/>
  <c r="T108"/>
  <c r="T107"/>
  <c r="T106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1"/>
  <c r="T50"/>
  <c r="T49"/>
  <c r="T48"/>
  <c r="T47"/>
  <c r="T46"/>
  <c r="T42"/>
  <c r="T41"/>
  <c r="T40"/>
  <c r="T39"/>
  <c r="T38"/>
  <c r="T37"/>
  <c r="T36"/>
  <c r="T35"/>
  <c r="T34"/>
  <c r="T30"/>
  <c r="T29"/>
  <c r="T28"/>
  <c r="T27"/>
  <c r="T26"/>
  <c r="T25"/>
  <c r="T24"/>
  <c r="T23"/>
  <c r="T22"/>
  <c r="T21"/>
  <c r="T20"/>
  <c r="T19"/>
  <c r="T15"/>
  <c r="T14"/>
  <c r="T13"/>
  <c r="T12"/>
  <c r="T11"/>
  <c r="T10"/>
  <c r="T9"/>
  <c r="T8"/>
  <c r="T7"/>
  <c r="T6"/>
  <c r="T5"/>
  <c r="T4"/>
  <c r="X120" i="3"/>
  <c r="X119"/>
  <c r="X118"/>
  <c r="X117"/>
  <c r="X116"/>
  <c r="X115"/>
  <c r="X114"/>
  <c r="X113"/>
  <c r="X112"/>
  <c r="X111"/>
  <c r="X110"/>
  <c r="X109"/>
  <c r="X108"/>
  <c r="X107"/>
  <c r="X106"/>
  <c r="X102"/>
  <c r="X101"/>
  <c r="X100"/>
  <c r="X99"/>
  <c r="X98"/>
  <c r="X97"/>
  <c r="X96"/>
  <c r="X95"/>
  <c r="X94"/>
  <c r="X93"/>
  <c r="X92"/>
  <c r="X91"/>
  <c r="X90"/>
  <c r="X89"/>
  <c r="X88"/>
  <c r="X87"/>
  <c r="X86"/>
  <c r="X85"/>
  <c r="X84"/>
  <c r="X83"/>
  <c r="X82"/>
  <c r="X81"/>
  <c r="X80"/>
  <c r="X79"/>
  <c r="X78"/>
  <c r="X77"/>
  <c r="X76"/>
  <c r="X72"/>
  <c r="X71"/>
  <c r="X70"/>
  <c r="X69"/>
  <c r="X68"/>
  <c r="X67"/>
  <c r="X66"/>
  <c r="X65"/>
  <c r="X64"/>
  <c r="X63"/>
  <c r="X62"/>
  <c r="X61"/>
  <c r="X60"/>
  <c r="X59"/>
  <c r="X58"/>
  <c r="X57"/>
  <c r="X56"/>
  <c r="X55"/>
  <c r="X51"/>
  <c r="X50"/>
  <c r="X49"/>
  <c r="X48"/>
  <c r="X47"/>
  <c r="X46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5"/>
  <c r="X14"/>
  <c r="X13"/>
  <c r="X12"/>
  <c r="X11"/>
  <c r="X10"/>
  <c r="X9"/>
  <c r="X8"/>
  <c r="X7"/>
  <c r="X6"/>
  <c r="X5"/>
  <c r="X4"/>
  <c r="T120"/>
  <c r="T119"/>
  <c r="T118"/>
  <c r="T117"/>
  <c r="T116"/>
  <c r="T115"/>
  <c r="T114"/>
  <c r="T113"/>
  <c r="T112"/>
  <c r="T111"/>
  <c r="T110"/>
  <c r="T109"/>
  <c r="T108"/>
  <c r="T107"/>
  <c r="T106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1"/>
  <c r="T50"/>
  <c r="T49"/>
  <c r="T48"/>
  <c r="T47"/>
  <c r="T46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5"/>
  <c r="T14"/>
  <c r="T13"/>
  <c r="T12"/>
  <c r="T11"/>
  <c r="T10"/>
  <c r="T9"/>
  <c r="T8"/>
  <c r="T7"/>
  <c r="T6"/>
  <c r="T5"/>
  <c r="T4"/>
  <c r="X120" i="2"/>
  <c r="X119"/>
  <c r="X118"/>
  <c r="X117"/>
  <c r="X116"/>
  <c r="X115"/>
  <c r="X114"/>
  <c r="X113"/>
  <c r="X112"/>
  <c r="X111"/>
  <c r="X110"/>
  <c r="X109"/>
  <c r="X108"/>
  <c r="X107"/>
  <c r="X106"/>
  <c r="X102"/>
  <c r="X101"/>
  <c r="X100"/>
  <c r="X99"/>
  <c r="X98"/>
  <c r="X97"/>
  <c r="X96"/>
  <c r="X95"/>
  <c r="X94"/>
  <c r="X93"/>
  <c r="X92"/>
  <c r="X91"/>
  <c r="X90"/>
  <c r="X89"/>
  <c r="X88"/>
  <c r="X87"/>
  <c r="X86"/>
  <c r="X85"/>
  <c r="X84"/>
  <c r="X83"/>
  <c r="X82"/>
  <c r="X81"/>
  <c r="X80"/>
  <c r="X79"/>
  <c r="X78"/>
  <c r="X77"/>
  <c r="X76"/>
  <c r="X72"/>
  <c r="X71"/>
  <c r="X70"/>
  <c r="X69"/>
  <c r="X68"/>
  <c r="X67"/>
  <c r="X63"/>
  <c r="X62"/>
  <c r="X61"/>
  <c r="X60"/>
  <c r="X59"/>
  <c r="X58"/>
  <c r="X57"/>
  <c r="X56"/>
  <c r="X55"/>
  <c r="X51"/>
  <c r="X50"/>
  <c r="X49"/>
  <c r="X48"/>
  <c r="X47"/>
  <c r="X46"/>
  <c r="X42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5"/>
  <c r="X14"/>
  <c r="X13"/>
  <c r="X12"/>
  <c r="X11"/>
  <c r="X10"/>
  <c r="X9"/>
  <c r="X8"/>
  <c r="X7"/>
  <c r="X6"/>
  <c r="X5"/>
  <c r="T120"/>
  <c r="T118"/>
  <c r="T117"/>
  <c r="T116"/>
  <c r="T115"/>
  <c r="T114"/>
  <c r="T113"/>
  <c r="T112"/>
  <c r="T111"/>
  <c r="T110"/>
  <c r="T109"/>
  <c r="T108"/>
  <c r="T107"/>
  <c r="T106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2"/>
  <c r="T71"/>
  <c r="T70"/>
  <c r="T69"/>
  <c r="T68"/>
  <c r="T67"/>
  <c r="T63"/>
  <c r="T62"/>
  <c r="T61"/>
  <c r="T60"/>
  <c r="T59"/>
  <c r="T58"/>
  <c r="T57"/>
  <c r="T56"/>
  <c r="T55"/>
  <c r="T51"/>
  <c r="T50"/>
  <c r="T49"/>
  <c r="T48"/>
  <c r="T47"/>
  <c r="T46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5"/>
  <c r="T14"/>
  <c r="T13"/>
  <c r="T12"/>
  <c r="T11"/>
  <c r="T10"/>
  <c r="T9"/>
  <c r="T8"/>
  <c r="T7"/>
  <c r="T6"/>
  <c r="T5"/>
  <c r="T4"/>
  <c r="V123" i="1"/>
  <c r="W123"/>
  <c r="V124"/>
  <c r="W124"/>
  <c r="V125"/>
  <c r="W125"/>
  <c r="V126"/>
  <c r="W126"/>
  <c r="V128"/>
  <c r="W128"/>
  <c r="V129"/>
  <c r="W129"/>
  <c r="V130"/>
  <c r="W130"/>
  <c r="V131"/>
  <c r="W131"/>
  <c r="V132"/>
  <c r="W132"/>
  <c r="V133"/>
  <c r="W133"/>
  <c r="V134"/>
  <c r="W134"/>
  <c r="V135"/>
  <c r="W135"/>
  <c r="V137"/>
  <c r="W137"/>
  <c r="V138"/>
  <c r="W138"/>
  <c r="V140"/>
  <c r="W140"/>
  <c r="V141"/>
  <c r="W141"/>
  <c r="V142"/>
  <c r="W142"/>
  <c r="V143"/>
  <c r="W143"/>
  <c r="V144"/>
  <c r="W144"/>
  <c r="V145"/>
  <c r="W145"/>
  <c r="V147"/>
  <c r="W147"/>
  <c r="V148"/>
  <c r="W148"/>
  <c r="V149"/>
  <c r="W149"/>
  <c r="V150"/>
  <c r="W150"/>
  <c r="V151"/>
  <c r="W151"/>
  <c r="V152"/>
  <c r="W152"/>
  <c r="V153"/>
  <c r="W153"/>
  <c r="V154"/>
  <c r="W154"/>
  <c r="V155"/>
  <c r="W155"/>
  <c r="V157"/>
  <c r="W157"/>
  <c r="V158"/>
  <c r="W158"/>
  <c r="V159"/>
  <c r="W159"/>
  <c r="V160"/>
  <c r="W160"/>
  <c r="V161"/>
  <c r="W161"/>
  <c r="V164"/>
  <c r="O200" s="1"/>
  <c r="K57" i="10" s="1"/>
  <c r="W164" i="1"/>
  <c r="V165"/>
  <c r="W165"/>
  <c r="X5"/>
  <c r="X6"/>
  <c r="X7"/>
  <c r="X8"/>
  <c r="X9"/>
  <c r="X10"/>
  <c r="X11"/>
  <c r="X12"/>
  <c r="X13"/>
  <c r="X14"/>
  <c r="X15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6"/>
  <c r="X47"/>
  <c r="X48"/>
  <c r="X49"/>
  <c r="X50"/>
  <c r="X51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6"/>
  <c r="X107"/>
  <c r="X108"/>
  <c r="X109"/>
  <c r="X110"/>
  <c r="X111"/>
  <c r="X112"/>
  <c r="X113"/>
  <c r="X114"/>
  <c r="X115"/>
  <c r="X116"/>
  <c r="X117"/>
  <c r="X118"/>
  <c r="X119"/>
  <c r="X120"/>
  <c r="X4"/>
  <c r="T5"/>
  <c r="T6"/>
  <c r="T7"/>
  <c r="T8"/>
  <c r="T9"/>
  <c r="T10"/>
  <c r="T11"/>
  <c r="T12"/>
  <c r="T13"/>
  <c r="T14"/>
  <c r="T15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6"/>
  <c r="T47"/>
  <c r="T48"/>
  <c r="T49"/>
  <c r="T50"/>
  <c r="T51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6"/>
  <c r="T107"/>
  <c r="T108"/>
  <c r="T109"/>
  <c r="T110"/>
  <c r="T111"/>
  <c r="T112"/>
  <c r="T113"/>
  <c r="T114"/>
  <c r="T115"/>
  <c r="T116"/>
  <c r="T117"/>
  <c r="T118"/>
  <c r="T119"/>
  <c r="T120"/>
  <c r="T4"/>
  <c r="S123"/>
  <c r="S124"/>
  <c r="S125"/>
  <c r="S126"/>
  <c r="S128"/>
  <c r="S129"/>
  <c r="S130"/>
  <c r="S131"/>
  <c r="S132"/>
  <c r="S133"/>
  <c r="S134"/>
  <c r="S135"/>
  <c r="S137"/>
  <c r="S138"/>
  <c r="S140"/>
  <c r="S141"/>
  <c r="S142"/>
  <c r="S143"/>
  <c r="S144"/>
  <c r="S145"/>
  <c r="S147"/>
  <c r="S148"/>
  <c r="S149"/>
  <c r="S150"/>
  <c r="S151"/>
  <c r="S152"/>
  <c r="S153"/>
  <c r="S154"/>
  <c r="S155"/>
  <c r="S157"/>
  <c r="S158"/>
  <c r="S159"/>
  <c r="S160"/>
  <c r="S161"/>
  <c r="R123"/>
  <c r="R124"/>
  <c r="R125"/>
  <c r="R126"/>
  <c r="R128"/>
  <c r="R129"/>
  <c r="R130"/>
  <c r="R131"/>
  <c r="R132"/>
  <c r="R133"/>
  <c r="R134"/>
  <c r="R135"/>
  <c r="R137"/>
  <c r="R138"/>
  <c r="R140"/>
  <c r="R141"/>
  <c r="R142"/>
  <c r="R143"/>
  <c r="R144"/>
  <c r="R145"/>
  <c r="R147"/>
  <c r="R148"/>
  <c r="R149"/>
  <c r="R150"/>
  <c r="R151"/>
  <c r="R152"/>
  <c r="R153"/>
  <c r="R154"/>
  <c r="R155"/>
  <c r="R157"/>
  <c r="R158"/>
  <c r="R159"/>
  <c r="R160"/>
  <c r="R161"/>
  <c r="P123"/>
  <c r="P124"/>
  <c r="P125"/>
  <c r="P126"/>
  <c r="P128"/>
  <c r="P129"/>
  <c r="P130"/>
  <c r="P131"/>
  <c r="P132"/>
  <c r="P133"/>
  <c r="P134"/>
  <c r="P135"/>
  <c r="P137"/>
  <c r="P138"/>
  <c r="P140"/>
  <c r="P141"/>
  <c r="P142"/>
  <c r="P143"/>
  <c r="P144"/>
  <c r="P145"/>
  <c r="P147"/>
  <c r="P148"/>
  <c r="P149"/>
  <c r="P150"/>
  <c r="P151"/>
  <c r="P152"/>
  <c r="P153"/>
  <c r="P154"/>
  <c r="P155"/>
  <c r="P157"/>
  <c r="P158"/>
  <c r="P159"/>
  <c r="P160"/>
  <c r="P161"/>
  <c r="O123"/>
  <c r="O124"/>
  <c r="O125"/>
  <c r="O126"/>
  <c r="O128"/>
  <c r="O129"/>
  <c r="O130"/>
  <c r="O131"/>
  <c r="O132"/>
  <c r="O133"/>
  <c r="O134"/>
  <c r="O135"/>
  <c r="O137"/>
  <c r="O138"/>
  <c r="O140"/>
  <c r="O141"/>
  <c r="O142"/>
  <c r="O143"/>
  <c r="O144"/>
  <c r="O145"/>
  <c r="O147"/>
  <c r="O148"/>
  <c r="O149"/>
  <c r="O150"/>
  <c r="O151"/>
  <c r="O152"/>
  <c r="O153"/>
  <c r="O154"/>
  <c r="O155"/>
  <c r="O157"/>
  <c r="O158"/>
  <c r="O159"/>
  <c r="O160"/>
  <c r="O161"/>
  <c r="C120" i="7"/>
  <c r="H120" s="1"/>
  <c r="C119"/>
  <c r="C118"/>
  <c r="C117"/>
  <c r="C116"/>
  <c r="C115"/>
  <c r="C114"/>
  <c r="C113"/>
  <c r="C112"/>
  <c r="C111"/>
  <c r="C110"/>
  <c r="C109"/>
  <c r="C108"/>
  <c r="K108" s="1"/>
  <c r="C107"/>
  <c r="K107" s="1"/>
  <c r="C106"/>
  <c r="K106" s="1"/>
  <c r="C105"/>
  <c r="C104"/>
  <c r="C103"/>
  <c r="C102"/>
  <c r="C101"/>
  <c r="Q101" s="1"/>
  <c r="C100"/>
  <c r="C99"/>
  <c r="C98"/>
  <c r="C97"/>
  <c r="C96"/>
  <c r="C95"/>
  <c r="C94"/>
  <c r="C93"/>
  <c r="C92"/>
  <c r="C91"/>
  <c r="C90"/>
  <c r="C89"/>
  <c r="C88"/>
  <c r="C87"/>
  <c r="C86"/>
  <c r="K86" s="1"/>
  <c r="C85"/>
  <c r="H85" s="1"/>
  <c r="C84"/>
  <c r="C83"/>
  <c r="C82"/>
  <c r="C81"/>
  <c r="Q81" s="1"/>
  <c r="C80"/>
  <c r="C79"/>
  <c r="C78"/>
  <c r="C77"/>
  <c r="C76"/>
  <c r="C75"/>
  <c r="C74"/>
  <c r="C73"/>
  <c r="C72"/>
  <c r="K72" s="1"/>
  <c r="C71"/>
  <c r="K71" s="1"/>
  <c r="C70"/>
  <c r="H70" s="1"/>
  <c r="C69"/>
  <c r="K69" s="1"/>
  <c r="C68"/>
  <c r="C67"/>
  <c r="K67" s="1"/>
  <c r="C66"/>
  <c r="Q66" s="1"/>
  <c r="C65"/>
  <c r="C64"/>
  <c r="Q64" s="1"/>
  <c r="C63"/>
  <c r="C62"/>
  <c r="Q62" s="1"/>
  <c r="C61"/>
  <c r="C60"/>
  <c r="K60" s="1"/>
  <c r="C59"/>
  <c r="C58"/>
  <c r="K58" s="1"/>
  <c r="C57"/>
  <c r="C56"/>
  <c r="N56" s="1"/>
  <c r="C55"/>
  <c r="Y55" s="1"/>
  <c r="C54"/>
  <c r="C53"/>
  <c r="C52"/>
  <c r="C51"/>
  <c r="N51" s="1"/>
  <c r="C50"/>
  <c r="C49"/>
  <c r="N49" s="1"/>
  <c r="C48"/>
  <c r="C47"/>
  <c r="Q47" s="1"/>
  <c r="C46"/>
  <c r="C45"/>
  <c r="C44"/>
  <c r="C43"/>
  <c r="C42"/>
  <c r="C41"/>
  <c r="N41" s="1"/>
  <c r="C40"/>
  <c r="C39"/>
  <c r="N39" s="1"/>
  <c r="C38"/>
  <c r="C37"/>
  <c r="N37" s="1"/>
  <c r="C36"/>
  <c r="C35"/>
  <c r="C34"/>
  <c r="H34" s="1"/>
  <c r="C33"/>
  <c r="C32"/>
  <c r="H32" s="1"/>
  <c r="C31"/>
  <c r="K31" s="1"/>
  <c r="C30"/>
  <c r="C29"/>
  <c r="C28"/>
  <c r="C27"/>
  <c r="C26"/>
  <c r="C25"/>
  <c r="C24"/>
  <c r="C23"/>
  <c r="C22"/>
  <c r="C21"/>
  <c r="C20"/>
  <c r="C19"/>
  <c r="C18"/>
  <c r="C17"/>
  <c r="C16"/>
  <c r="C15"/>
  <c r="N15" s="1"/>
  <c r="C14"/>
  <c r="C13"/>
  <c r="C12"/>
  <c r="C11"/>
  <c r="C10"/>
  <c r="C9"/>
  <c r="C8"/>
  <c r="C7"/>
  <c r="C6"/>
  <c r="C5"/>
  <c r="K5" s="1"/>
  <c r="C4"/>
  <c r="C120" i="6"/>
  <c r="K120" s="1"/>
  <c r="C119"/>
  <c r="C118"/>
  <c r="K118" s="1"/>
  <c r="C117"/>
  <c r="C116"/>
  <c r="Q116" s="1"/>
  <c r="C115"/>
  <c r="C114"/>
  <c r="N114" s="1"/>
  <c r="C113"/>
  <c r="Q113" s="1"/>
  <c r="C112"/>
  <c r="Q112" s="1"/>
  <c r="C111"/>
  <c r="Q111" s="1"/>
  <c r="C110"/>
  <c r="Q110" s="1"/>
  <c r="C109"/>
  <c r="Q109" s="1"/>
  <c r="C108"/>
  <c r="Q108" s="1"/>
  <c r="C107"/>
  <c r="N107" s="1"/>
  <c r="C106"/>
  <c r="Q106" s="1"/>
  <c r="C105"/>
  <c r="C104"/>
  <c r="C103"/>
  <c r="C102"/>
  <c r="Q102" s="1"/>
  <c r="C101"/>
  <c r="Q101" s="1"/>
  <c r="C100"/>
  <c r="Q100" s="1"/>
  <c r="C99"/>
  <c r="N99" s="1"/>
  <c r="C98"/>
  <c r="Q98" s="1"/>
  <c r="C97"/>
  <c r="N97" s="1"/>
  <c r="C96"/>
  <c r="K96" s="1"/>
  <c r="C95"/>
  <c r="K95" s="1"/>
  <c r="C94"/>
  <c r="Q94" s="1"/>
  <c r="C93"/>
  <c r="K93" s="1"/>
  <c r="C92"/>
  <c r="H92" s="1"/>
  <c r="C91"/>
  <c r="H91" s="1"/>
  <c r="C90"/>
  <c r="H90" s="1"/>
  <c r="C89"/>
  <c r="Q89" s="1"/>
  <c r="C88"/>
  <c r="N88" s="1"/>
  <c r="C87"/>
  <c r="Q87" s="1"/>
  <c r="C86"/>
  <c r="Q86" s="1"/>
  <c r="C85"/>
  <c r="H85" s="1"/>
  <c r="C84"/>
  <c r="N84" s="1"/>
  <c r="C83"/>
  <c r="C82"/>
  <c r="N82" s="1"/>
  <c r="C81"/>
  <c r="K81" s="1"/>
  <c r="C80"/>
  <c r="C79"/>
  <c r="K79" s="1"/>
  <c r="C78"/>
  <c r="K78" s="1"/>
  <c r="C77"/>
  <c r="C76"/>
  <c r="Q76" s="1"/>
  <c r="C75"/>
  <c r="C74"/>
  <c r="C73"/>
  <c r="C72"/>
  <c r="C71"/>
  <c r="Q71" s="1"/>
  <c r="C70"/>
  <c r="Q70" s="1"/>
  <c r="C69"/>
  <c r="Q69" s="1"/>
  <c r="C68"/>
  <c r="C67"/>
  <c r="Q67" s="1"/>
  <c r="Q144" s="1"/>
  <c r="C66"/>
  <c r="H66" s="1"/>
  <c r="C65"/>
  <c r="Q65" s="1"/>
  <c r="C64"/>
  <c r="Q64" s="1"/>
  <c r="C63"/>
  <c r="K63" s="1"/>
  <c r="C62"/>
  <c r="K62" s="1"/>
  <c r="C61"/>
  <c r="H61" s="1"/>
  <c r="C60"/>
  <c r="K60" s="1"/>
  <c r="C59"/>
  <c r="H59" s="1"/>
  <c r="C58"/>
  <c r="K58" s="1"/>
  <c r="C57"/>
  <c r="H57" s="1"/>
  <c r="C56"/>
  <c r="K56" s="1"/>
  <c r="C55"/>
  <c r="C54"/>
  <c r="C53"/>
  <c r="C52"/>
  <c r="C51"/>
  <c r="Q51" s="1"/>
  <c r="C50"/>
  <c r="Q50" s="1"/>
  <c r="C49"/>
  <c r="Q49" s="1"/>
  <c r="C48"/>
  <c r="Q48" s="1"/>
  <c r="C47"/>
  <c r="Q47" s="1"/>
  <c r="C46"/>
  <c r="Q46" s="1"/>
  <c r="C45"/>
  <c r="C44"/>
  <c r="C43"/>
  <c r="C42"/>
  <c r="K42" s="1"/>
  <c r="C41"/>
  <c r="C40"/>
  <c r="K40" s="1"/>
  <c r="C39"/>
  <c r="K39" s="1"/>
  <c r="C38"/>
  <c r="Q38" s="1"/>
  <c r="C37"/>
  <c r="N37" s="1"/>
  <c r="C36"/>
  <c r="Q36" s="1"/>
  <c r="C35"/>
  <c r="Q35" s="1"/>
  <c r="C34"/>
  <c r="Q34" s="1"/>
  <c r="C33"/>
  <c r="Q33" s="1"/>
  <c r="C32"/>
  <c r="Q32" s="1"/>
  <c r="C31"/>
  <c r="Q31" s="1"/>
  <c r="C30"/>
  <c r="Q30" s="1"/>
  <c r="C29"/>
  <c r="Q29" s="1"/>
  <c r="C28"/>
  <c r="Q28" s="1"/>
  <c r="C27"/>
  <c r="Q27" s="1"/>
  <c r="C26"/>
  <c r="N26" s="1"/>
  <c r="C25"/>
  <c r="H25" s="1"/>
  <c r="C24"/>
  <c r="K24" s="1"/>
  <c r="C23"/>
  <c r="N23" s="1"/>
  <c r="C22"/>
  <c r="K22" s="1"/>
  <c r="C21"/>
  <c r="C20"/>
  <c r="N20" s="1"/>
  <c r="C19"/>
  <c r="Q19" s="1"/>
  <c r="C18"/>
  <c r="C17"/>
  <c r="C16"/>
  <c r="C15"/>
  <c r="K15" s="1"/>
  <c r="C14"/>
  <c r="Q14" s="1"/>
  <c r="C13"/>
  <c r="Q13" s="1"/>
  <c r="C12"/>
  <c r="Q12" s="1"/>
  <c r="C11"/>
  <c r="Q11" s="1"/>
  <c r="C10"/>
  <c r="Q10" s="1"/>
  <c r="C9"/>
  <c r="Q9" s="1"/>
  <c r="C8"/>
  <c r="Q8" s="1"/>
  <c r="C7"/>
  <c r="Q7" s="1"/>
  <c r="C6"/>
  <c r="Q6" s="1"/>
  <c r="C5"/>
  <c r="Q5" s="1"/>
  <c r="C4"/>
  <c r="Q4" s="1"/>
  <c r="C120" i="5"/>
  <c r="K120" s="1"/>
  <c r="C119"/>
  <c r="C118"/>
  <c r="C117"/>
  <c r="K117" s="1"/>
  <c r="C116"/>
  <c r="H116" s="1"/>
  <c r="C115"/>
  <c r="K115" s="1"/>
  <c r="C114"/>
  <c r="H114" s="1"/>
  <c r="C113"/>
  <c r="K113" s="1"/>
  <c r="C112"/>
  <c r="C111"/>
  <c r="C110"/>
  <c r="C109"/>
  <c r="C108"/>
  <c r="H108" s="1"/>
  <c r="C107"/>
  <c r="H107" s="1"/>
  <c r="C106"/>
  <c r="C105"/>
  <c r="C104"/>
  <c r="C103"/>
  <c r="C102"/>
  <c r="C101"/>
  <c r="Q101" s="1"/>
  <c r="C100"/>
  <c r="K100" s="1"/>
  <c r="C99"/>
  <c r="Q99" s="1"/>
  <c r="C98"/>
  <c r="N98" s="1"/>
  <c r="C97"/>
  <c r="Q97" s="1"/>
  <c r="C96"/>
  <c r="Q96" s="1"/>
  <c r="C95"/>
  <c r="C94"/>
  <c r="H94" s="1"/>
  <c r="H153" s="1"/>
  <c r="C93"/>
  <c r="H93" s="1"/>
  <c r="C92"/>
  <c r="N92" s="1"/>
  <c r="C91"/>
  <c r="Q91" s="1"/>
  <c r="Q152" s="1"/>
  <c r="C90"/>
  <c r="C89"/>
  <c r="N89" s="1"/>
  <c r="C88"/>
  <c r="Q88" s="1"/>
  <c r="C87"/>
  <c r="Q87" s="1"/>
  <c r="C86"/>
  <c r="H86" s="1"/>
  <c r="C85"/>
  <c r="N85" s="1"/>
  <c r="C84"/>
  <c r="C83"/>
  <c r="H83" s="1"/>
  <c r="C82"/>
  <c r="H82" s="1"/>
  <c r="C81"/>
  <c r="K81" s="1"/>
  <c r="C80"/>
  <c r="Q80" s="1"/>
  <c r="C79"/>
  <c r="Q79" s="1"/>
  <c r="C78"/>
  <c r="Q78" s="1"/>
  <c r="C77"/>
  <c r="H77" s="1"/>
  <c r="C76"/>
  <c r="C75"/>
  <c r="C74"/>
  <c r="C73"/>
  <c r="C72"/>
  <c r="C71"/>
  <c r="C70"/>
  <c r="C69"/>
  <c r="C68"/>
  <c r="H68" s="1"/>
  <c r="H144" s="1"/>
  <c r="C67"/>
  <c r="C66"/>
  <c r="H66" s="1"/>
  <c r="C65"/>
  <c r="K65" s="1"/>
  <c r="C64"/>
  <c r="H64" s="1"/>
  <c r="C63"/>
  <c r="H63" s="1"/>
  <c r="C62"/>
  <c r="H62" s="1"/>
  <c r="C61"/>
  <c r="C60"/>
  <c r="C59"/>
  <c r="C58"/>
  <c r="C57"/>
  <c r="K57" s="1"/>
  <c r="C56"/>
  <c r="C55"/>
  <c r="K55" s="1"/>
  <c r="C54"/>
  <c r="C53"/>
  <c r="C52"/>
  <c r="C51"/>
  <c r="Q51" s="1"/>
  <c r="C50"/>
  <c r="K50" s="1"/>
  <c r="C49"/>
  <c r="Q49" s="1"/>
  <c r="C48"/>
  <c r="C47"/>
  <c r="Q47" s="1"/>
  <c r="C46"/>
  <c r="N46" s="1"/>
  <c r="N137" s="1"/>
  <c r="C45"/>
  <c r="C44"/>
  <c r="C43"/>
  <c r="C42"/>
  <c r="C41"/>
  <c r="C40"/>
  <c r="C39"/>
  <c r="H39" s="1"/>
  <c r="C38"/>
  <c r="C37"/>
  <c r="H37" s="1"/>
  <c r="C36"/>
  <c r="H36" s="1"/>
  <c r="C35"/>
  <c r="C34"/>
  <c r="C33"/>
  <c r="C32"/>
  <c r="C31"/>
  <c r="C30"/>
  <c r="K30" s="1"/>
  <c r="C29"/>
  <c r="K29" s="1"/>
  <c r="C28"/>
  <c r="C27"/>
  <c r="C26"/>
  <c r="K26" s="1"/>
  <c r="C25"/>
  <c r="C24"/>
  <c r="H24" s="1"/>
  <c r="C23"/>
  <c r="C22"/>
  <c r="H22" s="1"/>
  <c r="C21"/>
  <c r="H21" s="1"/>
  <c r="C20"/>
  <c r="H20" s="1"/>
  <c r="C19"/>
  <c r="C18"/>
  <c r="C17"/>
  <c r="C16"/>
  <c r="C15"/>
  <c r="N15" s="1"/>
  <c r="C14"/>
  <c r="N14" s="1"/>
  <c r="C13"/>
  <c r="N13" s="1"/>
  <c r="C12"/>
  <c r="C11"/>
  <c r="Q11" s="1"/>
  <c r="C10"/>
  <c r="Q10" s="1"/>
  <c r="C9"/>
  <c r="H9" s="1"/>
  <c r="C8"/>
  <c r="N8" s="1"/>
  <c r="C7"/>
  <c r="H7" s="1"/>
  <c r="C6"/>
  <c r="C5"/>
  <c r="Q5" s="1"/>
  <c r="C4"/>
  <c r="K4" s="1"/>
  <c r="C120" i="4"/>
  <c r="N120" s="1"/>
  <c r="C119"/>
  <c r="Q119" s="1"/>
  <c r="C118"/>
  <c r="Q118" s="1"/>
  <c r="C117"/>
  <c r="Q117" s="1"/>
  <c r="C116"/>
  <c r="N116" s="1"/>
  <c r="C115"/>
  <c r="C114"/>
  <c r="Q114" s="1"/>
  <c r="C113"/>
  <c r="C112"/>
  <c r="N112" s="1"/>
  <c r="C111"/>
  <c r="C110"/>
  <c r="Q110" s="1"/>
  <c r="C109"/>
  <c r="Q109" s="1"/>
  <c r="C108"/>
  <c r="N108" s="1"/>
  <c r="C107"/>
  <c r="C106"/>
  <c r="Q106" s="1"/>
  <c r="C105"/>
  <c r="C104"/>
  <c r="C103"/>
  <c r="C102"/>
  <c r="H102" s="1"/>
  <c r="C101"/>
  <c r="K101" s="1"/>
  <c r="C100"/>
  <c r="H100" s="1"/>
  <c r="C99"/>
  <c r="C98"/>
  <c r="H98" s="1"/>
  <c r="C97"/>
  <c r="C96"/>
  <c r="H96" s="1"/>
  <c r="C95"/>
  <c r="K95" s="1"/>
  <c r="C94"/>
  <c r="H94" s="1"/>
  <c r="C93"/>
  <c r="C92"/>
  <c r="K92" s="1"/>
  <c r="C91"/>
  <c r="H91" s="1"/>
  <c r="C90"/>
  <c r="H90" s="1"/>
  <c r="C89"/>
  <c r="K89" s="1"/>
  <c r="C88"/>
  <c r="H88" s="1"/>
  <c r="C87"/>
  <c r="C86"/>
  <c r="K86" s="1"/>
  <c r="C85"/>
  <c r="H85" s="1"/>
  <c r="C84"/>
  <c r="H84" s="1"/>
  <c r="C83"/>
  <c r="K83" s="1"/>
  <c r="C82"/>
  <c r="H82" s="1"/>
  <c r="C81"/>
  <c r="C80"/>
  <c r="K80" s="1"/>
  <c r="C79"/>
  <c r="H79" s="1"/>
  <c r="C78"/>
  <c r="H78" s="1"/>
  <c r="C77"/>
  <c r="K77" s="1"/>
  <c r="C76"/>
  <c r="C75"/>
  <c r="C74"/>
  <c r="C73"/>
  <c r="C72"/>
  <c r="H72" s="1"/>
  <c r="C71"/>
  <c r="Q71" s="1"/>
  <c r="C70"/>
  <c r="Q70" s="1"/>
  <c r="C69"/>
  <c r="Q69" s="1"/>
  <c r="C68"/>
  <c r="K68" s="1"/>
  <c r="C67"/>
  <c r="C66"/>
  <c r="Q66" s="1"/>
  <c r="C65"/>
  <c r="Q65" s="1"/>
  <c r="C64"/>
  <c r="K64" s="1"/>
  <c r="C63"/>
  <c r="C62"/>
  <c r="K62" s="1"/>
  <c r="C61"/>
  <c r="Q61" s="1"/>
  <c r="C60"/>
  <c r="Q60" s="1"/>
  <c r="C59"/>
  <c r="C58"/>
  <c r="Q58" s="1"/>
  <c r="C57"/>
  <c r="Q57" s="1"/>
  <c r="C56"/>
  <c r="Q56" s="1"/>
  <c r="C55"/>
  <c r="N55" s="1"/>
  <c r="C54"/>
  <c r="C53"/>
  <c r="C52"/>
  <c r="C51"/>
  <c r="K51" s="1"/>
  <c r="C50"/>
  <c r="H50" s="1"/>
  <c r="C49"/>
  <c r="C48"/>
  <c r="K48" s="1"/>
  <c r="C47"/>
  <c r="C46"/>
  <c r="H46" s="1"/>
  <c r="C45"/>
  <c r="C44"/>
  <c r="C43"/>
  <c r="C42"/>
  <c r="Q42" s="1"/>
  <c r="C41"/>
  <c r="K41" s="1"/>
  <c r="C40"/>
  <c r="Q40" s="1"/>
  <c r="C39"/>
  <c r="C38"/>
  <c r="Q38" s="1"/>
  <c r="C37"/>
  <c r="H37" s="1"/>
  <c r="C36"/>
  <c r="K36" s="1"/>
  <c r="C35"/>
  <c r="C34"/>
  <c r="Q34" s="1"/>
  <c r="C33"/>
  <c r="C32"/>
  <c r="C31"/>
  <c r="C30"/>
  <c r="K30" s="1"/>
  <c r="C29"/>
  <c r="H29" s="1"/>
  <c r="C28"/>
  <c r="Q28" s="1"/>
  <c r="C27"/>
  <c r="C26"/>
  <c r="Q26" s="1"/>
  <c r="C25"/>
  <c r="Q25" s="1"/>
  <c r="C24"/>
  <c r="K24" s="1"/>
  <c r="C23"/>
  <c r="Q23" s="1"/>
  <c r="C22"/>
  <c r="Q22" s="1"/>
  <c r="C21"/>
  <c r="Q21" s="1"/>
  <c r="C20"/>
  <c r="H20" s="1"/>
  <c r="C19"/>
  <c r="Q19" s="1"/>
  <c r="C18"/>
  <c r="C17"/>
  <c r="C16"/>
  <c r="C15"/>
  <c r="K15" s="1"/>
  <c r="C14"/>
  <c r="Q14" s="1"/>
  <c r="C13"/>
  <c r="C12"/>
  <c r="Q12" s="1"/>
  <c r="C11"/>
  <c r="C10"/>
  <c r="Q10" s="1"/>
  <c r="C9"/>
  <c r="C8"/>
  <c r="Q8" s="1"/>
  <c r="C7"/>
  <c r="K7" s="1"/>
  <c r="C6"/>
  <c r="N6" s="1"/>
  <c r="C5"/>
  <c r="C4"/>
  <c r="N4" s="1"/>
  <c r="C120" i="3"/>
  <c r="Q120" s="1"/>
  <c r="C119"/>
  <c r="Q119" s="1"/>
  <c r="C118"/>
  <c r="Q118" s="1"/>
  <c r="C117"/>
  <c r="Q117" s="1"/>
  <c r="C116"/>
  <c r="H116" s="1"/>
  <c r="C115"/>
  <c r="Q115" s="1"/>
  <c r="C114"/>
  <c r="N114" s="1"/>
  <c r="C113"/>
  <c r="Q113" s="1"/>
  <c r="C112"/>
  <c r="C111"/>
  <c r="N111" s="1"/>
  <c r="C110"/>
  <c r="Q110" s="1"/>
  <c r="C109"/>
  <c r="Q109" s="1"/>
  <c r="C108"/>
  <c r="N108" s="1"/>
  <c r="C107"/>
  <c r="K107" s="1"/>
  <c r="C106"/>
  <c r="C105"/>
  <c r="C104"/>
  <c r="C103"/>
  <c r="C102"/>
  <c r="C101"/>
  <c r="K101" s="1"/>
  <c r="C100"/>
  <c r="C99"/>
  <c r="H99" s="1"/>
  <c r="C98"/>
  <c r="H98" s="1"/>
  <c r="C97"/>
  <c r="H97" s="1"/>
  <c r="C96"/>
  <c r="H96" s="1"/>
  <c r="C95"/>
  <c r="C94"/>
  <c r="C93"/>
  <c r="H93" s="1"/>
  <c r="C92"/>
  <c r="Q92" s="1"/>
  <c r="C91"/>
  <c r="C90"/>
  <c r="Q90" s="1"/>
  <c r="C89"/>
  <c r="Q89" s="1"/>
  <c r="C88"/>
  <c r="N88" s="1"/>
  <c r="C87"/>
  <c r="Q87" s="1"/>
  <c r="C86"/>
  <c r="Q86" s="1"/>
  <c r="C85"/>
  <c r="N85" s="1"/>
  <c r="C84"/>
  <c r="Q84" s="1"/>
  <c r="C83"/>
  <c r="C82"/>
  <c r="N82" s="1"/>
  <c r="C81"/>
  <c r="Q81" s="1"/>
  <c r="C80"/>
  <c r="Q80" s="1"/>
  <c r="C79"/>
  <c r="N79" s="1"/>
  <c r="C78"/>
  <c r="C77"/>
  <c r="Q77" s="1"/>
  <c r="C76"/>
  <c r="N76" s="1"/>
  <c r="C75"/>
  <c r="C74"/>
  <c r="C73"/>
  <c r="C72"/>
  <c r="Q72" s="1"/>
  <c r="C71"/>
  <c r="Q71" s="1"/>
  <c r="C70"/>
  <c r="Q70" s="1"/>
  <c r="C69"/>
  <c r="H69" s="1"/>
  <c r="C68"/>
  <c r="Q68" s="1"/>
  <c r="C67"/>
  <c r="C66"/>
  <c r="K66" s="1"/>
  <c r="C65"/>
  <c r="C64"/>
  <c r="Q64" s="1"/>
  <c r="C63"/>
  <c r="N63" s="1"/>
  <c r="C62"/>
  <c r="Q62" s="1"/>
  <c r="C61"/>
  <c r="C60"/>
  <c r="Q60" s="1"/>
  <c r="C59"/>
  <c r="H59" s="1"/>
  <c r="C58"/>
  <c r="H58" s="1"/>
  <c r="C57"/>
  <c r="H57" s="1"/>
  <c r="C56"/>
  <c r="K56" s="1"/>
  <c r="C55"/>
  <c r="C54"/>
  <c r="C53"/>
  <c r="C52"/>
  <c r="C51"/>
  <c r="Q51" s="1"/>
  <c r="C50"/>
  <c r="H50" s="1"/>
  <c r="C49"/>
  <c r="N49" s="1"/>
  <c r="C48"/>
  <c r="K48" s="1"/>
  <c r="C47"/>
  <c r="Q47" s="1"/>
  <c r="C46"/>
  <c r="Q46" s="1"/>
  <c r="C45"/>
  <c r="C44"/>
  <c r="C43"/>
  <c r="C42"/>
  <c r="Q42" s="1"/>
  <c r="C41"/>
  <c r="N41" s="1"/>
  <c r="C40"/>
  <c r="Q40" s="1"/>
  <c r="C39"/>
  <c r="H39" s="1"/>
  <c r="C38"/>
  <c r="Q38" s="1"/>
  <c r="C37"/>
  <c r="C36"/>
  <c r="Q36" s="1"/>
  <c r="C35"/>
  <c r="N35" s="1"/>
  <c r="C34"/>
  <c r="Q34" s="1"/>
  <c r="C33"/>
  <c r="C32"/>
  <c r="N32" s="1"/>
  <c r="C31"/>
  <c r="H31" s="1"/>
  <c r="C30"/>
  <c r="H30" s="1"/>
  <c r="C29"/>
  <c r="N29" s="1"/>
  <c r="C28"/>
  <c r="H28" s="1"/>
  <c r="C27"/>
  <c r="K27" s="1"/>
  <c r="C26"/>
  <c r="N26" s="1"/>
  <c r="C25"/>
  <c r="Q25" s="1"/>
  <c r="C24"/>
  <c r="Q24" s="1"/>
  <c r="C23"/>
  <c r="N23" s="1"/>
  <c r="C22"/>
  <c r="C21"/>
  <c r="Q21" s="1"/>
  <c r="C20"/>
  <c r="N20" s="1"/>
  <c r="C19"/>
  <c r="H19" s="1"/>
  <c r="C18"/>
  <c r="C17"/>
  <c r="C16"/>
  <c r="C15"/>
  <c r="Q15" s="1"/>
  <c r="C14"/>
  <c r="N14" s="1"/>
  <c r="C13"/>
  <c r="Q13" s="1"/>
  <c r="C12"/>
  <c r="C11"/>
  <c r="C10"/>
  <c r="Q10" s="1"/>
  <c r="C9"/>
  <c r="Q9" s="1"/>
  <c r="C8"/>
  <c r="N8" s="1"/>
  <c r="C7"/>
  <c r="C6"/>
  <c r="C5"/>
  <c r="N5" s="1"/>
  <c r="C4"/>
  <c r="N4" s="1"/>
  <c r="C120" i="2"/>
  <c r="Q120" s="1"/>
  <c r="C119"/>
  <c r="N119" s="1"/>
  <c r="C118"/>
  <c r="Q118" s="1"/>
  <c r="C117"/>
  <c r="H117" s="1"/>
  <c r="C116"/>
  <c r="N116" s="1"/>
  <c r="C115"/>
  <c r="Q115" s="1"/>
  <c r="C114"/>
  <c r="Q114" s="1"/>
  <c r="C113"/>
  <c r="C112"/>
  <c r="K112" s="1"/>
  <c r="C111"/>
  <c r="C110"/>
  <c r="N110" s="1"/>
  <c r="C109"/>
  <c r="C108"/>
  <c r="Q108" s="1"/>
  <c r="C107"/>
  <c r="Q107" s="1"/>
  <c r="C106"/>
  <c r="Q106" s="1"/>
  <c r="C105"/>
  <c r="C104"/>
  <c r="C103"/>
  <c r="C102"/>
  <c r="H102" s="1"/>
  <c r="C101"/>
  <c r="K101" s="1"/>
  <c r="C100"/>
  <c r="K100" s="1"/>
  <c r="C99"/>
  <c r="Q99" s="1"/>
  <c r="C98"/>
  <c r="Q98" s="1"/>
  <c r="C97"/>
  <c r="H97" s="1"/>
  <c r="C96"/>
  <c r="K96" s="1"/>
  <c r="C95"/>
  <c r="C94"/>
  <c r="Q94" s="1"/>
  <c r="C93"/>
  <c r="H93" s="1"/>
  <c r="C92"/>
  <c r="Q92" s="1"/>
  <c r="C91"/>
  <c r="N91" s="1"/>
  <c r="C90"/>
  <c r="H90" s="1"/>
  <c r="C89"/>
  <c r="Q89" s="1"/>
  <c r="C88"/>
  <c r="Q88" s="1"/>
  <c r="C87"/>
  <c r="N87" s="1"/>
  <c r="C86"/>
  <c r="Q86" s="1"/>
  <c r="C85"/>
  <c r="N85" s="1"/>
  <c r="C84"/>
  <c r="C83"/>
  <c r="C82"/>
  <c r="H82" s="1"/>
  <c r="C81"/>
  <c r="Q81" s="1"/>
  <c r="C80"/>
  <c r="N80" s="1"/>
  <c r="C79"/>
  <c r="H79" s="1"/>
  <c r="C78"/>
  <c r="K78" s="1"/>
  <c r="C77"/>
  <c r="C76"/>
  <c r="Q76" s="1"/>
  <c r="C75"/>
  <c r="C74"/>
  <c r="C73"/>
  <c r="C72"/>
  <c r="Q72" s="1"/>
  <c r="C71"/>
  <c r="H71" s="1"/>
  <c r="C70"/>
  <c r="K70" s="1"/>
  <c r="C69"/>
  <c r="N69" s="1"/>
  <c r="C68"/>
  <c r="N68" s="1"/>
  <c r="C67"/>
  <c r="C66"/>
  <c r="C65"/>
  <c r="C64"/>
  <c r="C63"/>
  <c r="Q63" s="1"/>
  <c r="Q142" s="1"/>
  <c r="C62"/>
  <c r="N62" s="1"/>
  <c r="C61"/>
  <c r="N61" s="1"/>
  <c r="C60"/>
  <c r="Q60" s="1"/>
  <c r="Q141" s="1"/>
  <c r="C59"/>
  <c r="K59" s="1"/>
  <c r="C58"/>
  <c r="K58" s="1"/>
  <c r="C57"/>
  <c r="Q57" s="1"/>
  <c r="C56"/>
  <c r="Q56" s="1"/>
  <c r="C55"/>
  <c r="H55" s="1"/>
  <c r="C54"/>
  <c r="C53"/>
  <c r="C52"/>
  <c r="C51"/>
  <c r="Q51" s="1"/>
  <c r="C50"/>
  <c r="C49"/>
  <c r="C48"/>
  <c r="C47"/>
  <c r="Q47" s="1"/>
  <c r="C46"/>
  <c r="Q46" s="1"/>
  <c r="C45"/>
  <c r="C44"/>
  <c r="C43"/>
  <c r="C42"/>
  <c r="Q42" s="1"/>
  <c r="C41"/>
  <c r="N41" s="1"/>
  <c r="C40"/>
  <c r="N40" s="1"/>
  <c r="C39"/>
  <c r="C38"/>
  <c r="K38" s="1"/>
  <c r="C37"/>
  <c r="Q37" s="1"/>
  <c r="C36"/>
  <c r="K36" s="1"/>
  <c r="C35"/>
  <c r="H35" s="1"/>
  <c r="C34"/>
  <c r="C33"/>
  <c r="N33" s="1"/>
  <c r="C32"/>
  <c r="N32" s="1"/>
  <c r="C31"/>
  <c r="C30"/>
  <c r="C29"/>
  <c r="Q29" s="1"/>
  <c r="C28"/>
  <c r="K28" s="1"/>
  <c r="C27"/>
  <c r="N27" s="1"/>
  <c r="C26"/>
  <c r="H26" s="1"/>
  <c r="C25"/>
  <c r="K25" s="1"/>
  <c r="C24"/>
  <c r="C23"/>
  <c r="Q23" s="1"/>
  <c r="C22"/>
  <c r="C21"/>
  <c r="N21" s="1"/>
  <c r="C20"/>
  <c r="N20" s="1"/>
  <c r="C19"/>
  <c r="H19" s="1"/>
  <c r="C18"/>
  <c r="C17"/>
  <c r="C16"/>
  <c r="C15"/>
  <c r="K15" s="1"/>
  <c r="C14"/>
  <c r="Q14" s="1"/>
  <c r="Q126" s="1"/>
  <c r="C13"/>
  <c r="C12"/>
  <c r="Q12" s="1"/>
  <c r="C11"/>
  <c r="N11" s="1"/>
  <c r="C10"/>
  <c r="Q10" s="1"/>
  <c r="C9"/>
  <c r="C8"/>
  <c r="N8" s="1"/>
  <c r="C7"/>
  <c r="N7" s="1"/>
  <c r="C6"/>
  <c r="C5"/>
  <c r="K5" s="1"/>
  <c r="C4"/>
  <c r="K4" s="1"/>
  <c r="C120" i="1"/>
  <c r="C119"/>
  <c r="H119" s="1"/>
  <c r="C118"/>
  <c r="U118" s="1"/>
  <c r="C117"/>
  <c r="H117" s="1"/>
  <c r="C116"/>
  <c r="Q116" s="1"/>
  <c r="C115"/>
  <c r="H115" s="1"/>
  <c r="C114"/>
  <c r="H114" s="1"/>
  <c r="C113"/>
  <c r="H113" s="1"/>
  <c r="C112"/>
  <c r="C111"/>
  <c r="K111" s="1"/>
  <c r="C110"/>
  <c r="C109"/>
  <c r="N109" s="1"/>
  <c r="C108"/>
  <c r="C107"/>
  <c r="H107" s="1"/>
  <c r="C106"/>
  <c r="Y106" s="1"/>
  <c r="C105"/>
  <c r="C104"/>
  <c r="C103"/>
  <c r="C102"/>
  <c r="K102" s="1"/>
  <c r="C101"/>
  <c r="Q101" s="1"/>
  <c r="C100"/>
  <c r="Q100" s="1"/>
  <c r="C99"/>
  <c r="C98"/>
  <c r="K98" s="1"/>
  <c r="C97"/>
  <c r="N97" s="1"/>
  <c r="C96"/>
  <c r="Q96" s="1"/>
  <c r="C95"/>
  <c r="K95" s="1"/>
  <c r="C94"/>
  <c r="K94" s="1"/>
  <c r="C93"/>
  <c r="N93" s="1"/>
  <c r="C92"/>
  <c r="Q92" s="1"/>
  <c r="C91"/>
  <c r="K91" s="1"/>
  <c r="C90"/>
  <c r="K90" s="1"/>
  <c r="C89"/>
  <c r="N89" s="1"/>
  <c r="C88"/>
  <c r="Q88" s="1"/>
  <c r="C87"/>
  <c r="C86"/>
  <c r="K86" s="1"/>
  <c r="C85"/>
  <c r="K85" s="1"/>
  <c r="C84"/>
  <c r="Q84" s="1"/>
  <c r="C83"/>
  <c r="C82"/>
  <c r="K82" s="1"/>
  <c r="C81"/>
  <c r="N81" s="1"/>
  <c r="C80"/>
  <c r="Q80" s="1"/>
  <c r="C79"/>
  <c r="C78"/>
  <c r="K78" s="1"/>
  <c r="C77"/>
  <c r="N77" s="1"/>
  <c r="C76"/>
  <c r="Q76" s="1"/>
  <c r="C75"/>
  <c r="C74"/>
  <c r="C73"/>
  <c r="C72"/>
  <c r="K72" s="1"/>
  <c r="C71"/>
  <c r="Q71" s="1"/>
  <c r="C70"/>
  <c r="Q70" s="1"/>
  <c r="C69"/>
  <c r="Q69" s="1"/>
  <c r="C68"/>
  <c r="C67"/>
  <c r="Q67" s="1"/>
  <c r="C66"/>
  <c r="Q66" s="1"/>
  <c r="C65"/>
  <c r="Q65" s="1"/>
  <c r="C64"/>
  <c r="K64" s="1"/>
  <c r="C63"/>
  <c r="Q63" s="1"/>
  <c r="C62"/>
  <c r="K62" s="1"/>
  <c r="C61"/>
  <c r="Q61" s="1"/>
  <c r="C60"/>
  <c r="C59"/>
  <c r="Q59" s="1"/>
  <c r="C58"/>
  <c r="Q58" s="1"/>
  <c r="C57"/>
  <c r="Q57" s="1"/>
  <c r="C56"/>
  <c r="K56" s="1"/>
  <c r="C55"/>
  <c r="K55" s="1"/>
  <c r="C54"/>
  <c r="C53"/>
  <c r="C52"/>
  <c r="C51"/>
  <c r="N51" s="1"/>
  <c r="C50"/>
  <c r="N50" s="1"/>
  <c r="C49"/>
  <c r="C48"/>
  <c r="C47"/>
  <c r="H47" s="1"/>
  <c r="C46"/>
  <c r="C45"/>
  <c r="C44"/>
  <c r="C43"/>
  <c r="C42"/>
  <c r="K42" s="1"/>
  <c r="C41"/>
  <c r="H41" s="1"/>
  <c r="C40"/>
  <c r="K40" s="1"/>
  <c r="C39"/>
  <c r="N39" s="1"/>
  <c r="C38"/>
  <c r="C37"/>
  <c r="H37" s="1"/>
  <c r="C36"/>
  <c r="C35"/>
  <c r="N35" s="1"/>
  <c r="C34"/>
  <c r="K34" s="1"/>
  <c r="C33"/>
  <c r="C32"/>
  <c r="K32" s="1"/>
  <c r="C31"/>
  <c r="Q31" s="1"/>
  <c r="C30"/>
  <c r="C29"/>
  <c r="C28"/>
  <c r="C27"/>
  <c r="Q27" s="1"/>
  <c r="C26"/>
  <c r="K26" s="1"/>
  <c r="C25"/>
  <c r="C24"/>
  <c r="K24" s="1"/>
  <c r="C23"/>
  <c r="N23" s="1"/>
  <c r="C22"/>
  <c r="C21"/>
  <c r="K21" s="1"/>
  <c r="C20"/>
  <c r="N20" s="1"/>
  <c r="C19"/>
  <c r="Q19" s="1"/>
  <c r="C18"/>
  <c r="C17"/>
  <c r="C16"/>
  <c r="C15"/>
  <c r="N15" s="1"/>
  <c r="C14"/>
  <c r="K14" s="1"/>
  <c r="C13"/>
  <c r="C12"/>
  <c r="Q12" s="1"/>
  <c r="C11"/>
  <c r="N11" s="1"/>
  <c r="C10"/>
  <c r="K10" s="1"/>
  <c r="C9"/>
  <c r="C8"/>
  <c r="Q8" s="1"/>
  <c r="C7"/>
  <c r="N7" s="1"/>
  <c r="C6"/>
  <c r="Q6" s="1"/>
  <c r="C5"/>
  <c r="C4"/>
  <c r="G124"/>
  <c r="G125"/>
  <c r="G126"/>
  <c r="G129"/>
  <c r="G130"/>
  <c r="G131"/>
  <c r="G133"/>
  <c r="G134"/>
  <c r="G135"/>
  <c r="I123"/>
  <c r="I124"/>
  <c r="I125"/>
  <c r="I126"/>
  <c r="I128"/>
  <c r="I129"/>
  <c r="I130"/>
  <c r="I131"/>
  <c r="I132"/>
  <c r="I133"/>
  <c r="I134"/>
  <c r="I135"/>
  <c r="J123"/>
  <c r="J124"/>
  <c r="J125"/>
  <c r="J126"/>
  <c r="J128"/>
  <c r="J129"/>
  <c r="J130"/>
  <c r="J131"/>
  <c r="J132"/>
  <c r="J133"/>
  <c r="J134"/>
  <c r="J135"/>
  <c r="L123"/>
  <c r="L124"/>
  <c r="L125"/>
  <c r="L126"/>
  <c r="L128"/>
  <c r="L129"/>
  <c r="L130"/>
  <c r="L131"/>
  <c r="L132"/>
  <c r="L133"/>
  <c r="L134"/>
  <c r="L135"/>
  <c r="M123"/>
  <c r="M124"/>
  <c r="M125"/>
  <c r="M126"/>
  <c r="M128"/>
  <c r="M129"/>
  <c r="M130"/>
  <c r="M131"/>
  <c r="M132"/>
  <c r="M133"/>
  <c r="M134"/>
  <c r="M135"/>
  <c r="G137"/>
  <c r="G138"/>
  <c r="G141"/>
  <c r="G142"/>
  <c r="G143"/>
  <c r="G144"/>
  <c r="G145"/>
  <c r="G147"/>
  <c r="G148"/>
  <c r="I137"/>
  <c r="I138"/>
  <c r="I140"/>
  <c r="I141"/>
  <c r="I142"/>
  <c r="I143"/>
  <c r="I144"/>
  <c r="I145"/>
  <c r="I147"/>
  <c r="I148"/>
  <c r="J137"/>
  <c r="J138"/>
  <c r="J140"/>
  <c r="J141"/>
  <c r="J142"/>
  <c r="J143"/>
  <c r="J144"/>
  <c r="J145"/>
  <c r="J147"/>
  <c r="J148"/>
  <c r="L137"/>
  <c r="L138"/>
  <c r="L140"/>
  <c r="L141"/>
  <c r="L142"/>
  <c r="L143"/>
  <c r="L144"/>
  <c r="L145"/>
  <c r="L147"/>
  <c r="L148"/>
  <c r="M137"/>
  <c r="M138"/>
  <c r="M140"/>
  <c r="M141"/>
  <c r="M142"/>
  <c r="M143"/>
  <c r="M144"/>
  <c r="M145"/>
  <c r="M147"/>
  <c r="M148"/>
  <c r="G150"/>
  <c r="G151"/>
  <c r="G152"/>
  <c r="G155"/>
  <c r="G157"/>
  <c r="G159"/>
  <c r="G160"/>
  <c r="G161"/>
  <c r="I149"/>
  <c r="I150"/>
  <c r="I151"/>
  <c r="I152"/>
  <c r="I153"/>
  <c r="I154"/>
  <c r="I155"/>
  <c r="I157"/>
  <c r="I158"/>
  <c r="I159"/>
  <c r="I160"/>
  <c r="I161"/>
  <c r="J149"/>
  <c r="J150"/>
  <c r="J151"/>
  <c r="J152"/>
  <c r="J153"/>
  <c r="J154"/>
  <c r="J155"/>
  <c r="J157"/>
  <c r="J158"/>
  <c r="J159"/>
  <c r="J160"/>
  <c r="J161"/>
  <c r="L149"/>
  <c r="L150"/>
  <c r="L151"/>
  <c r="L152"/>
  <c r="L153"/>
  <c r="L154"/>
  <c r="L155"/>
  <c r="L157"/>
  <c r="L158"/>
  <c r="L159"/>
  <c r="L160"/>
  <c r="L161"/>
  <c r="M149"/>
  <c r="M150"/>
  <c r="M151"/>
  <c r="M152"/>
  <c r="M153"/>
  <c r="M154"/>
  <c r="M155"/>
  <c r="M157"/>
  <c r="M158"/>
  <c r="M159"/>
  <c r="M160"/>
  <c r="M161"/>
  <c r="F150"/>
  <c r="F151"/>
  <c r="F152"/>
  <c r="F155"/>
  <c r="F157"/>
  <c r="F159"/>
  <c r="F160"/>
  <c r="F161"/>
  <c r="F137"/>
  <c r="F138"/>
  <c r="F141"/>
  <c r="F142"/>
  <c r="F143"/>
  <c r="F144"/>
  <c r="F145"/>
  <c r="F147"/>
  <c r="F148"/>
  <c r="F124"/>
  <c r="F125"/>
  <c r="F126"/>
  <c r="F129"/>
  <c r="F130"/>
  <c r="F131"/>
  <c r="F133"/>
  <c r="F134"/>
  <c r="F135"/>
  <c r="W187" i="5"/>
  <c r="G161" i="4"/>
  <c r="F161"/>
  <c r="G160"/>
  <c r="F160"/>
  <c r="G159"/>
  <c r="F159"/>
  <c r="G158"/>
  <c r="F158"/>
  <c r="G157"/>
  <c r="F157"/>
  <c r="G155"/>
  <c r="F155"/>
  <c r="G154"/>
  <c r="F154"/>
  <c r="G153"/>
  <c r="F153"/>
  <c r="G152"/>
  <c r="F152"/>
  <c r="G151"/>
  <c r="F151"/>
  <c r="G150"/>
  <c r="F150"/>
  <c r="G149"/>
  <c r="F149"/>
  <c r="G148"/>
  <c r="F148"/>
  <c r="G147"/>
  <c r="F147"/>
  <c r="G145"/>
  <c r="F145"/>
  <c r="G144"/>
  <c r="F144"/>
  <c r="G142"/>
  <c r="F142"/>
  <c r="G141"/>
  <c r="F141"/>
  <c r="G140"/>
  <c r="F140"/>
  <c r="G138"/>
  <c r="F138"/>
  <c r="G137"/>
  <c r="F137"/>
  <c r="G135"/>
  <c r="F135"/>
  <c r="G134"/>
  <c r="F134"/>
  <c r="G133"/>
  <c r="F133"/>
  <c r="G131"/>
  <c r="F131"/>
  <c r="G130"/>
  <c r="F130"/>
  <c r="G129"/>
  <c r="F129"/>
  <c r="G128"/>
  <c r="F128"/>
  <c r="G126"/>
  <c r="F126"/>
  <c r="G125"/>
  <c r="F125"/>
  <c r="G124"/>
  <c r="F124"/>
  <c r="I173"/>
  <c r="G123"/>
  <c r="F123"/>
  <c r="W170" i="5"/>
  <c r="L180" i="4"/>
  <c r="W178"/>
  <c r="L170"/>
  <c r="K203" s="1"/>
  <c r="N29" i="10" s="1"/>
  <c r="S183" i="4"/>
  <c r="W169" i="1" l="1"/>
  <c r="V166"/>
  <c r="J178" i="4"/>
  <c r="M187"/>
  <c r="W185"/>
  <c r="P178"/>
  <c r="J173"/>
  <c r="P183"/>
  <c r="V183"/>
  <c r="V184"/>
  <c r="P187"/>
  <c r="M185"/>
  <c r="J185"/>
  <c r="S178"/>
  <c r="M178"/>
  <c r="Y40" i="5"/>
  <c r="H101" i="1"/>
  <c r="L164" i="4"/>
  <c r="I194" s="1"/>
  <c r="G187" i="5"/>
  <c r="S185"/>
  <c r="G185" i="6"/>
  <c r="P186" i="7"/>
  <c r="Q40" i="1"/>
  <c r="W173"/>
  <c r="Y100" i="4"/>
  <c r="L187" i="2"/>
  <c r="I185"/>
  <c r="O188" i="4"/>
  <c r="L166"/>
  <c r="K204" s="1"/>
  <c r="N30" i="10" s="1"/>
  <c r="I187" i="4"/>
  <c r="R174"/>
  <c r="S166" i="5"/>
  <c r="P187"/>
  <c r="V178"/>
  <c r="G184" i="6"/>
  <c r="L186" i="7"/>
  <c r="H62" i="2"/>
  <c r="H38" i="4"/>
  <c r="K10"/>
  <c r="X137" i="1"/>
  <c r="W170"/>
  <c r="Y28"/>
  <c r="Q90"/>
  <c r="W174"/>
  <c r="F164" i="5"/>
  <c r="B194" s="1"/>
  <c r="F186"/>
  <c r="F188"/>
  <c r="F170" i="7"/>
  <c r="C195" s="1"/>
  <c r="V171" i="1"/>
  <c r="U195" s="1"/>
  <c r="V170"/>
  <c r="T195" s="1"/>
  <c r="V169"/>
  <c r="S195" s="1"/>
  <c r="F184" i="4"/>
  <c r="Y76"/>
  <c r="V175" i="1"/>
  <c r="V174"/>
  <c r="V173"/>
  <c r="R170" i="2"/>
  <c r="Q195" s="1"/>
  <c r="V187" i="4"/>
  <c r="R171"/>
  <c r="L205" s="1"/>
  <c r="N52" i="10" s="1"/>
  <c r="O175" i="4"/>
  <c r="R179"/>
  <c r="O185"/>
  <c r="L186"/>
  <c r="V173"/>
  <c r="R169"/>
  <c r="L201" s="1"/>
  <c r="N48" i="10" s="1"/>
  <c r="I183" i="4"/>
  <c r="M173" i="5"/>
  <c r="W186" i="6"/>
  <c r="W184" i="7"/>
  <c r="Q15" i="1"/>
  <c r="I184" i="4"/>
  <c r="Y97" i="5"/>
  <c r="Y40" i="6"/>
  <c r="H64" i="4"/>
  <c r="H117" i="5"/>
  <c r="H11" i="1"/>
  <c r="R165" i="4"/>
  <c r="L202" s="1"/>
  <c r="N49" i="10" s="1"/>
  <c r="U79" i="4"/>
  <c r="U30" i="1"/>
  <c r="W166"/>
  <c r="W187"/>
  <c r="W175"/>
  <c r="W171"/>
  <c r="N88"/>
  <c r="K51" i="2"/>
  <c r="H57"/>
  <c r="H80" i="5"/>
  <c r="H8"/>
  <c r="H124" s="1"/>
  <c r="H8" i="1"/>
  <c r="F170" i="4"/>
  <c r="C195" s="1"/>
  <c r="F180"/>
  <c r="Y79" i="1"/>
  <c r="U101"/>
  <c r="T145"/>
  <c r="T126"/>
  <c r="J173"/>
  <c r="Y113"/>
  <c r="U79"/>
  <c r="N65"/>
  <c r="N85"/>
  <c r="K86" i="2"/>
  <c r="K150" s="1"/>
  <c r="K106"/>
  <c r="K65" i="1"/>
  <c r="U33"/>
  <c r="X155"/>
  <c r="Y14"/>
  <c r="U49" i="4"/>
  <c r="U109" i="1"/>
  <c r="U61" i="3"/>
  <c r="H96" i="2"/>
  <c r="Y112"/>
  <c r="U46" i="4"/>
  <c r="Y34"/>
  <c r="H116"/>
  <c r="H8"/>
  <c r="K120"/>
  <c r="K34"/>
  <c r="K51" i="3"/>
  <c r="H79" i="5"/>
  <c r="H79" i="1"/>
  <c r="K51"/>
  <c r="Y33"/>
  <c r="Y46" i="4"/>
  <c r="U93" i="1"/>
  <c r="N113"/>
  <c r="K98" i="2"/>
  <c r="K14"/>
  <c r="H28"/>
  <c r="U26" i="4"/>
  <c r="Y4"/>
  <c r="H106"/>
  <c r="K112"/>
  <c r="K60"/>
  <c r="K40"/>
  <c r="K28"/>
  <c r="H108"/>
  <c r="H76"/>
  <c r="H56"/>
  <c r="H12"/>
  <c r="H9" i="3"/>
  <c r="H41"/>
  <c r="H85" i="5"/>
  <c r="H65"/>
  <c r="H143" s="1"/>
  <c r="K63"/>
  <c r="H115"/>
  <c r="H89"/>
  <c r="K69" i="1"/>
  <c r="K61"/>
  <c r="K31"/>
  <c r="Y49" i="2"/>
  <c r="Y109"/>
  <c r="U27" i="4"/>
  <c r="W183" i="1"/>
  <c r="Y46" i="2"/>
  <c r="Y10" i="4"/>
  <c r="Y40"/>
  <c r="U97" i="5"/>
  <c r="Y13"/>
  <c r="Y85"/>
  <c r="U38" i="7"/>
  <c r="U55" i="1"/>
  <c r="X147"/>
  <c r="Y55"/>
  <c r="X128"/>
  <c r="Q154" i="5"/>
  <c r="U11" i="1"/>
  <c r="U47"/>
  <c r="U85"/>
  <c r="N31"/>
  <c r="N61"/>
  <c r="N69"/>
  <c r="Y95"/>
  <c r="Q7"/>
  <c r="N117"/>
  <c r="K118" i="2"/>
  <c r="K92"/>
  <c r="K80"/>
  <c r="H116"/>
  <c r="H4"/>
  <c r="K72"/>
  <c r="H78"/>
  <c r="H40"/>
  <c r="F188" i="4"/>
  <c r="H114" i="6"/>
  <c r="H94"/>
  <c r="U106" i="4"/>
  <c r="U40"/>
  <c r="U10"/>
  <c r="Y31" i="7"/>
  <c r="H110" i="4"/>
  <c r="H68"/>
  <c r="H26"/>
  <c r="H14"/>
  <c r="K118"/>
  <c r="K70"/>
  <c r="K58"/>
  <c r="K42"/>
  <c r="H114"/>
  <c r="H66"/>
  <c r="H62"/>
  <c r="H22"/>
  <c r="H6"/>
  <c r="H85" i="3"/>
  <c r="H5"/>
  <c r="H97" i="5"/>
  <c r="H47"/>
  <c r="H137" s="1"/>
  <c r="K5"/>
  <c r="H113"/>
  <c r="H99"/>
  <c r="K71" i="1"/>
  <c r="K67"/>
  <c r="K63"/>
  <c r="K59"/>
  <c r="F165" i="4"/>
  <c r="C194" s="1"/>
  <c r="F166"/>
  <c r="D194" s="1"/>
  <c r="F169"/>
  <c r="B195" s="1"/>
  <c r="F171"/>
  <c r="D195" s="1"/>
  <c r="G184"/>
  <c r="G185"/>
  <c r="G188"/>
  <c r="L166" i="1"/>
  <c r="K204" s="1"/>
  <c r="K30" i="10" s="1"/>
  <c r="J175" i="1"/>
  <c r="J185"/>
  <c r="H154" i="3"/>
  <c r="Y58" i="5"/>
  <c r="Y70"/>
  <c r="U76" i="7"/>
  <c r="Y94"/>
  <c r="U100"/>
  <c r="U97" i="1"/>
  <c r="U89"/>
  <c r="U83"/>
  <c r="U66"/>
  <c r="T135"/>
  <c r="U38"/>
  <c r="U22"/>
  <c r="X160"/>
  <c r="Y99"/>
  <c r="Y91"/>
  <c r="X151"/>
  <c r="Y87"/>
  <c r="Y83"/>
  <c r="X142"/>
  <c r="Y49"/>
  <c r="X132"/>
  <c r="Y11"/>
  <c r="X123"/>
  <c r="U49" i="2"/>
  <c r="Y55" i="3"/>
  <c r="U4" i="4"/>
  <c r="U34"/>
  <c r="U58"/>
  <c r="U64"/>
  <c r="U70"/>
  <c r="U91"/>
  <c r="U112"/>
  <c r="U118"/>
  <c r="Y22"/>
  <c r="Y28"/>
  <c r="Y61"/>
  <c r="Y82"/>
  <c r="Y88"/>
  <c r="Y94"/>
  <c r="Y115"/>
  <c r="U26" i="6"/>
  <c r="W166" i="2"/>
  <c r="F180" i="3"/>
  <c r="W186"/>
  <c r="L183"/>
  <c r="V175" i="4"/>
  <c r="O187"/>
  <c r="I175"/>
  <c r="V185"/>
  <c r="L174"/>
  <c r="O173"/>
  <c r="F166" i="5"/>
  <c r="D194" s="1"/>
  <c r="S180"/>
  <c r="O187"/>
  <c r="L165"/>
  <c r="K202" s="1"/>
  <c r="O28" i="10" s="1"/>
  <c r="R183" i="5"/>
  <c r="J184"/>
  <c r="R175" i="6"/>
  <c r="P188"/>
  <c r="F165" i="7"/>
  <c r="C194" s="1"/>
  <c r="I188"/>
  <c r="G185"/>
  <c r="R186"/>
  <c r="Q4" i="1"/>
  <c r="K4"/>
  <c r="Q28"/>
  <c r="K28"/>
  <c r="K30"/>
  <c r="Q30"/>
  <c r="K68"/>
  <c r="Q68"/>
  <c r="H13" i="2"/>
  <c r="K13"/>
  <c r="K126" s="1"/>
  <c r="Y67"/>
  <c r="H67"/>
  <c r="Q83"/>
  <c r="H83"/>
  <c r="K6" i="3"/>
  <c r="H6"/>
  <c r="Q12"/>
  <c r="H12"/>
  <c r="Q78"/>
  <c r="H78"/>
  <c r="Q39" i="4"/>
  <c r="Q134" s="1"/>
  <c r="K39"/>
  <c r="K112" i="5"/>
  <c r="Y112"/>
  <c r="U112"/>
  <c r="K118"/>
  <c r="H118"/>
  <c r="H161" s="1"/>
  <c r="N22" i="7"/>
  <c r="U22"/>
  <c r="K68"/>
  <c r="K144" s="1"/>
  <c r="H68"/>
  <c r="H144" s="1"/>
  <c r="R175" i="4"/>
  <c r="R187"/>
  <c r="R188"/>
  <c r="L175"/>
  <c r="L187"/>
  <c r="L188"/>
  <c r="O174"/>
  <c r="O179"/>
  <c r="O170"/>
  <c r="M195" s="1"/>
  <c r="O165"/>
  <c r="M194" s="1"/>
  <c r="O186"/>
  <c r="I174"/>
  <c r="I179"/>
  <c r="I170"/>
  <c r="F195" s="1"/>
  <c r="I165"/>
  <c r="M202" s="1"/>
  <c r="N16" i="10" s="1"/>
  <c r="I186" i="4"/>
  <c r="V178"/>
  <c r="V169"/>
  <c r="O201" s="1"/>
  <c r="N58" i="10" s="1"/>
  <c r="V164" i="4"/>
  <c r="O200" s="1"/>
  <c r="N57" i="10" s="1"/>
  <c r="R173" i="4"/>
  <c r="R178"/>
  <c r="R183"/>
  <c r="R184"/>
  <c r="L173"/>
  <c r="L176" s="1"/>
  <c r="L178"/>
  <c r="L183"/>
  <c r="L184"/>
  <c r="F183" i="5"/>
  <c r="F184"/>
  <c r="P185"/>
  <c r="P174"/>
  <c r="F185" i="4"/>
  <c r="F186"/>
  <c r="F175"/>
  <c r="F187"/>
  <c r="I176"/>
  <c r="J169" i="1"/>
  <c r="E193" s="1"/>
  <c r="Y70"/>
  <c r="Y36"/>
  <c r="Y20"/>
  <c r="U19" i="4"/>
  <c r="U97"/>
  <c r="Y7"/>
  <c r="Y13"/>
  <c r="Y55"/>
  <c r="Y67"/>
  <c r="R185"/>
  <c r="L166" i="5"/>
  <c r="K204" s="1"/>
  <c r="O30" i="10" s="1"/>
  <c r="O186" i="5"/>
  <c r="M183"/>
  <c r="O178"/>
  <c r="V187"/>
  <c r="S188" i="6"/>
  <c r="S185"/>
  <c r="J184"/>
  <c r="P188" i="7"/>
  <c r="S185"/>
  <c r="J186"/>
  <c r="V186"/>
  <c r="T154" i="1"/>
  <c r="U82"/>
  <c r="Q20"/>
  <c r="N14"/>
  <c r="N28"/>
  <c r="K100"/>
  <c r="H99" i="2"/>
  <c r="H23"/>
  <c r="V188" i="4"/>
  <c r="I188"/>
  <c r="R186"/>
  <c r="G186"/>
  <c r="O184"/>
  <c r="J174" i="7"/>
  <c r="P187"/>
  <c r="Y26" i="5"/>
  <c r="H71" i="4"/>
  <c r="H65"/>
  <c r="K57"/>
  <c r="H117"/>
  <c r="H19"/>
  <c r="K114" i="3"/>
  <c r="H150" i="5"/>
  <c r="H148"/>
  <c r="S175"/>
  <c r="H58"/>
  <c r="H30"/>
  <c r="I185" i="4"/>
  <c r="O183"/>
  <c r="G164"/>
  <c r="B192" s="1"/>
  <c r="R164"/>
  <c r="P194" s="1"/>
  <c r="L165"/>
  <c r="K202" s="1"/>
  <c r="N28" i="10" s="1"/>
  <c r="R166" i="4"/>
  <c r="R194" s="1"/>
  <c r="L169"/>
  <c r="K201" s="1"/>
  <c r="N27" i="10" s="1"/>
  <c r="R170" i="4"/>
  <c r="L203" s="1"/>
  <c r="N50" i="10" s="1"/>
  <c r="L171" i="4"/>
  <c r="K205" s="1"/>
  <c r="N31" i="10" s="1"/>
  <c r="G178" i="4"/>
  <c r="L179"/>
  <c r="R180"/>
  <c r="F173"/>
  <c r="F183"/>
  <c r="K6" i="1"/>
  <c r="N6"/>
  <c r="K22"/>
  <c r="H22"/>
  <c r="Q36"/>
  <c r="N36"/>
  <c r="K60"/>
  <c r="N60"/>
  <c r="N31" i="2"/>
  <c r="N132" s="1"/>
  <c r="H31"/>
  <c r="Q111"/>
  <c r="K111"/>
  <c r="Q22" i="3"/>
  <c r="H22"/>
  <c r="Q5" i="4"/>
  <c r="H5"/>
  <c r="H123" s="1"/>
  <c r="K9"/>
  <c r="H9"/>
  <c r="K11"/>
  <c r="H11"/>
  <c r="K13"/>
  <c r="H13"/>
  <c r="N59"/>
  <c r="H59"/>
  <c r="Q63"/>
  <c r="Q142" s="1"/>
  <c r="K63"/>
  <c r="Q67"/>
  <c r="H67"/>
  <c r="Q107"/>
  <c r="K107"/>
  <c r="Q111"/>
  <c r="Q158" s="1"/>
  <c r="H111"/>
  <c r="Q113"/>
  <c r="H113"/>
  <c r="Q115"/>
  <c r="H115"/>
  <c r="K34" i="5"/>
  <c r="Y34"/>
  <c r="N76"/>
  <c r="N147" s="1"/>
  <c r="H76"/>
  <c r="H147" s="1"/>
  <c r="Q90"/>
  <c r="K90"/>
  <c r="Q83" i="6"/>
  <c r="H83"/>
  <c r="Q115"/>
  <c r="H115"/>
  <c r="L169" i="2"/>
  <c r="I195" s="1"/>
  <c r="L173"/>
  <c r="V180" i="4"/>
  <c r="V171"/>
  <c r="O205" s="1"/>
  <c r="N62" i="10" s="1"/>
  <c r="V166" i="4"/>
  <c r="O204" s="1"/>
  <c r="N61" i="10" s="1"/>
  <c r="O180" i="4"/>
  <c r="O171"/>
  <c r="N205" s="1"/>
  <c r="N41" i="10" s="1"/>
  <c r="O166" i="4"/>
  <c r="N194" s="1"/>
  <c r="I180"/>
  <c r="I171"/>
  <c r="M205" s="1"/>
  <c r="N19" i="10" s="1"/>
  <c r="I166" i="4"/>
  <c r="M204" s="1"/>
  <c r="N18" i="10" s="1"/>
  <c r="V174" i="4"/>
  <c r="V176" s="1"/>
  <c r="V179"/>
  <c r="V170"/>
  <c r="O203" s="1"/>
  <c r="N60" i="10" s="1"/>
  <c r="V165" i="4"/>
  <c r="T194" s="1"/>
  <c r="V186"/>
  <c r="O178"/>
  <c r="O169"/>
  <c r="L195" s="1"/>
  <c r="O164"/>
  <c r="N200" s="1"/>
  <c r="N36" i="10" s="1"/>
  <c r="I178" i="4"/>
  <c r="I169"/>
  <c r="E195" s="1"/>
  <c r="I164"/>
  <c r="M200" s="1"/>
  <c r="N14" i="10" s="1"/>
  <c r="V184" i="5"/>
  <c r="V169"/>
  <c r="O201" s="1"/>
  <c r="O58" i="10" s="1"/>
  <c r="J170" i="1"/>
  <c r="F193" s="1"/>
  <c r="U13" i="2"/>
  <c r="U85" i="4"/>
  <c r="Y109"/>
  <c r="R165" i="3"/>
  <c r="Q194" s="1"/>
  <c r="L185" i="4"/>
  <c r="I187" i="5"/>
  <c r="J179"/>
  <c r="L185"/>
  <c r="R164"/>
  <c r="P194" s="1"/>
  <c r="V179" i="6"/>
  <c r="W188" i="7"/>
  <c r="V188"/>
  <c r="L187"/>
  <c r="P174"/>
  <c r="M186"/>
  <c r="G179"/>
  <c r="I186"/>
  <c r="W183"/>
  <c r="Y13" i="2"/>
  <c r="Y70"/>
  <c r="U22" i="4"/>
  <c r="U28"/>
  <c r="U76"/>
  <c r="U82"/>
  <c r="U88"/>
  <c r="U94"/>
  <c r="U100"/>
  <c r="U109"/>
  <c r="U115"/>
  <c r="Y38"/>
  <c r="Y58"/>
  <c r="Y64"/>
  <c r="Y70"/>
  <c r="Y106"/>
  <c r="Y112"/>
  <c r="Y118"/>
  <c r="U106" i="5"/>
  <c r="U118"/>
  <c r="Y7"/>
  <c r="Y22"/>
  <c r="Y28"/>
  <c r="Y38"/>
  <c r="Y49"/>
  <c r="Y64"/>
  <c r="Y79"/>
  <c r="Y91"/>
  <c r="Y106"/>
  <c r="Y118"/>
  <c r="Y70" i="6"/>
  <c r="U28" i="7"/>
  <c r="U67"/>
  <c r="U88"/>
  <c r="U109"/>
  <c r="Y10"/>
  <c r="Y46"/>
  <c r="Y82"/>
  <c r="Y109"/>
  <c r="L188" i="2"/>
  <c r="L185"/>
  <c r="S179"/>
  <c r="L165"/>
  <c r="J194" s="1"/>
  <c r="L183"/>
  <c r="M171" i="3"/>
  <c r="K193" s="1"/>
  <c r="R188"/>
  <c r="L171"/>
  <c r="K195" s="1"/>
  <c r="I188"/>
  <c r="J186"/>
  <c r="O185"/>
  <c r="S183"/>
  <c r="F174" i="5"/>
  <c r="F187"/>
  <c r="R187"/>
  <c r="L175"/>
  <c r="S171"/>
  <c r="G175"/>
  <c r="L186"/>
  <c r="R165"/>
  <c r="L202" s="1"/>
  <c r="O49" i="10" s="1"/>
  <c r="I174" i="5"/>
  <c r="J170"/>
  <c r="F193" s="1"/>
  <c r="G174"/>
  <c r="L164"/>
  <c r="I194" s="1"/>
  <c r="P183"/>
  <c r="W188"/>
  <c r="W179"/>
  <c r="W184"/>
  <c r="F164" i="6"/>
  <c r="B194" s="1"/>
  <c r="F180"/>
  <c r="W188"/>
  <c r="L180"/>
  <c r="W185"/>
  <c r="M179"/>
  <c r="F173" i="7"/>
  <c r="F186"/>
  <c r="F187"/>
  <c r="O188"/>
  <c r="M187"/>
  <c r="O186"/>
  <c r="R165"/>
  <c r="L202" s="1"/>
  <c r="Q49" i="10" s="1"/>
  <c r="N61" i="5"/>
  <c r="Q61"/>
  <c r="H61"/>
  <c r="H142" s="1"/>
  <c r="W180" i="1"/>
  <c r="W188"/>
  <c r="W178"/>
  <c r="W184"/>
  <c r="P179" i="5"/>
  <c r="P170"/>
  <c r="M193" s="1"/>
  <c r="I178"/>
  <c r="I169"/>
  <c r="E195" s="1"/>
  <c r="W186" i="1"/>
  <c r="I165" i="3"/>
  <c r="F194" s="1"/>
  <c r="P178"/>
  <c r="S175" i="4"/>
  <c r="M175"/>
  <c r="S174"/>
  <c r="M174"/>
  <c r="W173"/>
  <c r="P173"/>
  <c r="J164"/>
  <c r="E192" s="1"/>
  <c r="P188" i="5"/>
  <c r="G186"/>
  <c r="O174"/>
  <c r="S186"/>
  <c r="M184"/>
  <c r="R173"/>
  <c r="O173"/>
  <c r="W180"/>
  <c r="W185"/>
  <c r="W173"/>
  <c r="V187" i="6"/>
  <c r="O175"/>
  <c r="J174"/>
  <c r="G170"/>
  <c r="C193" s="1"/>
  <c r="R185"/>
  <c r="V178"/>
  <c r="R164"/>
  <c r="P194" s="1"/>
  <c r="L173"/>
  <c r="R171" i="7"/>
  <c r="R195" s="1"/>
  <c r="O166"/>
  <c r="N204" s="1"/>
  <c r="Q40" i="10" s="1"/>
  <c r="G175" i="7"/>
  <c r="L165"/>
  <c r="K202" s="1"/>
  <c r="Q28" i="10" s="1"/>
  <c r="S179" i="7"/>
  <c r="P170"/>
  <c r="M193" s="1"/>
  <c r="G186"/>
  <c r="Q19" i="5"/>
  <c r="K19"/>
  <c r="Q21"/>
  <c r="K21"/>
  <c r="Q23"/>
  <c r="K23"/>
  <c r="Q25"/>
  <c r="K25"/>
  <c r="Q27"/>
  <c r="K27"/>
  <c r="Q29"/>
  <c r="H29"/>
  <c r="Q31"/>
  <c r="K31"/>
  <c r="Q33"/>
  <c r="K33"/>
  <c r="Q35"/>
  <c r="K35"/>
  <c r="U37"/>
  <c r="K37"/>
  <c r="N41"/>
  <c r="N135" s="1"/>
  <c r="K41"/>
  <c r="Q55"/>
  <c r="H55"/>
  <c r="Q59"/>
  <c r="K59"/>
  <c r="N67"/>
  <c r="K67"/>
  <c r="N69"/>
  <c r="K69"/>
  <c r="Q71"/>
  <c r="K71"/>
  <c r="M180"/>
  <c r="M171"/>
  <c r="K193" s="1"/>
  <c r="N20"/>
  <c r="K20"/>
  <c r="N22"/>
  <c r="K22"/>
  <c r="Q24"/>
  <c r="K24"/>
  <c r="N26"/>
  <c r="N130" s="1"/>
  <c r="H26"/>
  <c r="H130" s="1"/>
  <c r="Q28"/>
  <c r="K28"/>
  <c r="K131" s="1"/>
  <c r="Q32"/>
  <c r="K32"/>
  <c r="Q36"/>
  <c r="K36"/>
  <c r="N38"/>
  <c r="N134" s="1"/>
  <c r="H38"/>
  <c r="H134" s="1"/>
  <c r="Q40"/>
  <c r="K40"/>
  <c r="Q42"/>
  <c r="K42"/>
  <c r="Q56"/>
  <c r="K56"/>
  <c r="K140" s="1"/>
  <c r="U58"/>
  <c r="K58"/>
  <c r="U60"/>
  <c r="K60"/>
  <c r="U62"/>
  <c r="K62"/>
  <c r="U64"/>
  <c r="K64"/>
  <c r="Q66"/>
  <c r="K66"/>
  <c r="Q68"/>
  <c r="K68"/>
  <c r="Q70"/>
  <c r="K70"/>
  <c r="Q72"/>
  <c r="K72"/>
  <c r="Q69"/>
  <c r="P175" i="3"/>
  <c r="L186"/>
  <c r="W183"/>
  <c r="W175" i="4"/>
  <c r="P175"/>
  <c r="J175"/>
  <c r="W174"/>
  <c r="P174"/>
  <c r="J174"/>
  <c r="S173"/>
  <c r="M173"/>
  <c r="L166" i="2"/>
  <c r="K194" s="1"/>
  <c r="L171"/>
  <c r="K205" s="1"/>
  <c r="L31" i="10" s="1"/>
  <c r="W188" i="4"/>
  <c r="S188"/>
  <c r="P188"/>
  <c r="M188"/>
  <c r="J188"/>
  <c r="W186"/>
  <c r="S186"/>
  <c r="P186"/>
  <c r="M186"/>
  <c r="J186"/>
  <c r="W184"/>
  <c r="S184"/>
  <c r="P184"/>
  <c r="M184"/>
  <c r="J184"/>
  <c r="S187"/>
  <c r="S185"/>
  <c r="M183"/>
  <c r="W187"/>
  <c r="J187"/>
  <c r="P185"/>
  <c r="W183"/>
  <c r="J183"/>
  <c r="H59" i="5"/>
  <c r="H19"/>
  <c r="H128" s="1"/>
  <c r="G185"/>
  <c r="L180"/>
  <c r="K61"/>
  <c r="K39"/>
  <c r="H149"/>
  <c r="H57"/>
  <c r="H35"/>
  <c r="H133" s="1"/>
  <c r="H23"/>
  <c r="H129" s="1"/>
  <c r="J186"/>
  <c r="R184"/>
  <c r="F184" i="7"/>
  <c r="L187" i="5"/>
  <c r="S187"/>
  <c r="R185"/>
  <c r="F185"/>
  <c r="L183"/>
  <c r="R187" i="7"/>
  <c r="F164" i="4"/>
  <c r="B194" s="1"/>
  <c r="F165" i="5"/>
  <c r="C194" s="1"/>
  <c r="M166"/>
  <c r="K192" s="1"/>
  <c r="O169"/>
  <c r="L195" s="1"/>
  <c r="L171" i="6"/>
  <c r="K195" s="1"/>
  <c r="G171" i="7"/>
  <c r="D193" s="1"/>
  <c r="O180"/>
  <c r="F174" i="4"/>
  <c r="I173" i="5"/>
  <c r="Y29" i="4"/>
  <c r="U35"/>
  <c r="U37"/>
  <c r="W185" i="1"/>
  <c r="W179"/>
  <c r="N63" i="5"/>
  <c r="U51" i="1"/>
  <c r="U6" i="2"/>
  <c r="U20" i="4"/>
  <c r="Y77" i="5"/>
  <c r="Y83"/>
  <c r="Y95"/>
  <c r="T123" i="1"/>
  <c r="U119"/>
  <c r="U117"/>
  <c r="U113"/>
  <c r="U111"/>
  <c r="U107"/>
  <c r="T150"/>
  <c r="U63"/>
  <c r="T141"/>
  <c r="T138"/>
  <c r="U41"/>
  <c r="U25"/>
  <c r="Y119"/>
  <c r="Y117"/>
  <c r="Y115"/>
  <c r="X159"/>
  <c r="Y111"/>
  <c r="Y109"/>
  <c r="Y107"/>
  <c r="X148"/>
  <c r="Y69"/>
  <c r="X138"/>
  <c r="X135"/>
  <c r="Y25"/>
  <c r="X126"/>
  <c r="X124"/>
  <c r="T124" i="2"/>
  <c r="T126"/>
  <c r="T129"/>
  <c r="T130"/>
  <c r="T131"/>
  <c r="T134"/>
  <c r="T135"/>
  <c r="T138"/>
  <c r="T141"/>
  <c r="T144"/>
  <c r="T147"/>
  <c r="T151"/>
  <c r="T153"/>
  <c r="T155"/>
  <c r="T158"/>
  <c r="T160"/>
  <c r="X125"/>
  <c r="X128"/>
  <c r="X132"/>
  <c r="X138"/>
  <c r="X141"/>
  <c r="X144"/>
  <c r="X147"/>
  <c r="X151"/>
  <c r="X153"/>
  <c r="X155"/>
  <c r="X158"/>
  <c r="X160"/>
  <c r="T147" i="3"/>
  <c r="T149"/>
  <c r="T151"/>
  <c r="T153"/>
  <c r="T155"/>
  <c r="T158"/>
  <c r="T160"/>
  <c r="Y10"/>
  <c r="Y19"/>
  <c r="X147"/>
  <c r="X149"/>
  <c r="X151"/>
  <c r="X155"/>
  <c r="X158"/>
  <c r="U38" i="4"/>
  <c r="Y26"/>
  <c r="T123" i="5"/>
  <c r="T125"/>
  <c r="T126"/>
  <c r="T129"/>
  <c r="T130"/>
  <c r="T131"/>
  <c r="T133"/>
  <c r="T134"/>
  <c r="T137"/>
  <c r="T140"/>
  <c r="T142"/>
  <c r="T144"/>
  <c r="T145"/>
  <c r="T147"/>
  <c r="T149"/>
  <c r="T151"/>
  <c r="U94"/>
  <c r="T155"/>
  <c r="T158"/>
  <c r="T160"/>
  <c r="X123"/>
  <c r="X125"/>
  <c r="Y19"/>
  <c r="X132"/>
  <c r="X137"/>
  <c r="X140"/>
  <c r="Y61"/>
  <c r="X144"/>
  <c r="X147"/>
  <c r="X149"/>
  <c r="Y88"/>
  <c r="X153"/>
  <c r="X155"/>
  <c r="X158"/>
  <c r="Y115"/>
  <c r="U4" i="6"/>
  <c r="T123" i="7"/>
  <c r="T125"/>
  <c r="T128"/>
  <c r="T137"/>
  <c r="T138"/>
  <c r="T141"/>
  <c r="T143"/>
  <c r="T145"/>
  <c r="T150"/>
  <c r="T152"/>
  <c r="T154"/>
  <c r="T157"/>
  <c r="T159"/>
  <c r="T161"/>
  <c r="X124"/>
  <c r="X126"/>
  <c r="X129"/>
  <c r="X130"/>
  <c r="X133"/>
  <c r="X134"/>
  <c r="X135"/>
  <c r="X138"/>
  <c r="X141"/>
  <c r="X143"/>
  <c r="X148"/>
  <c r="X150"/>
  <c r="X152"/>
  <c r="X154"/>
  <c r="X157"/>
  <c r="X159"/>
  <c r="X161"/>
  <c r="R188" i="5"/>
  <c r="O188"/>
  <c r="L188"/>
  <c r="I175"/>
  <c r="S188"/>
  <c r="P180"/>
  <c r="M175"/>
  <c r="J188"/>
  <c r="V174"/>
  <c r="V164"/>
  <c r="S194" s="1"/>
  <c r="F179" i="6"/>
  <c r="F169" i="7"/>
  <c r="B195" s="1"/>
  <c r="F166"/>
  <c r="D194" s="1"/>
  <c r="O200" i="5"/>
  <c r="O57" i="10" s="1"/>
  <c r="Q85" i="4"/>
  <c r="K85"/>
  <c r="Q99"/>
  <c r="K99"/>
  <c r="Q114" i="5"/>
  <c r="K114"/>
  <c r="P186"/>
  <c r="P165"/>
  <c r="M192" s="1"/>
  <c r="U4" i="3"/>
  <c r="N114" i="5"/>
  <c r="L173"/>
  <c r="K194" i="4"/>
  <c r="G173"/>
  <c r="G169"/>
  <c r="B193" s="1"/>
  <c r="G174"/>
  <c r="G179"/>
  <c r="G170"/>
  <c r="C193" s="1"/>
  <c r="G165"/>
  <c r="C192" s="1"/>
  <c r="G175"/>
  <c r="G180"/>
  <c r="G171"/>
  <c r="D193" s="1"/>
  <c r="G166"/>
  <c r="D192" s="1"/>
  <c r="K38" i="1"/>
  <c r="H38"/>
  <c r="Q108"/>
  <c r="H108"/>
  <c r="Q47" i="4"/>
  <c r="K47"/>
  <c r="Q49"/>
  <c r="K49"/>
  <c r="Q51"/>
  <c r="H51"/>
  <c r="Y77"/>
  <c r="H77"/>
  <c r="Q79"/>
  <c r="K79"/>
  <c r="N81"/>
  <c r="K81"/>
  <c r="Q83"/>
  <c r="H83"/>
  <c r="H149" s="1"/>
  <c r="Q87"/>
  <c r="K87"/>
  <c r="N89"/>
  <c r="H89"/>
  <c r="H151" s="1"/>
  <c r="Q91"/>
  <c r="K91"/>
  <c r="N93"/>
  <c r="K93"/>
  <c r="Q95"/>
  <c r="H95"/>
  <c r="H153" s="1"/>
  <c r="N97"/>
  <c r="H97"/>
  <c r="N101"/>
  <c r="H101"/>
  <c r="H155" s="1"/>
  <c r="Q106" i="5"/>
  <c r="K106"/>
  <c r="N108"/>
  <c r="K108"/>
  <c r="Y110"/>
  <c r="K110"/>
  <c r="Y116"/>
  <c r="Q116"/>
  <c r="K116"/>
  <c r="K160" s="1"/>
  <c r="O204" i="1"/>
  <c r="K61" i="10" s="1"/>
  <c r="U194" i="1"/>
  <c r="O202"/>
  <c r="K59" i="10" s="1"/>
  <c r="K63" s="1"/>
  <c r="T194" i="1"/>
  <c r="V180"/>
  <c r="V187"/>
  <c r="V188"/>
  <c r="V179"/>
  <c r="V185"/>
  <c r="V186"/>
  <c r="V178"/>
  <c r="V183"/>
  <c r="V184"/>
  <c r="M185" i="5"/>
  <c r="M165"/>
  <c r="J192" s="1"/>
  <c r="J174"/>
  <c r="J165"/>
  <c r="F192" s="1"/>
  <c r="R174"/>
  <c r="R179"/>
  <c r="R170"/>
  <c r="O179"/>
  <c r="O170"/>
  <c r="L179"/>
  <c r="L170"/>
  <c r="I186"/>
  <c r="I179"/>
  <c r="I170"/>
  <c r="F195" s="1"/>
  <c r="S184"/>
  <c r="S178"/>
  <c r="S169"/>
  <c r="S164"/>
  <c r="P173"/>
  <c r="P178"/>
  <c r="P169"/>
  <c r="L193" s="1"/>
  <c r="P164"/>
  <c r="L192" s="1"/>
  <c r="M178"/>
  <c r="M169"/>
  <c r="I193" s="1"/>
  <c r="M164"/>
  <c r="I192" s="1"/>
  <c r="J173"/>
  <c r="J178"/>
  <c r="J169"/>
  <c r="E193" s="1"/>
  <c r="J164"/>
  <c r="E192" s="1"/>
  <c r="G178"/>
  <c r="G169"/>
  <c r="B193" s="1"/>
  <c r="G164"/>
  <c r="B192" s="1"/>
  <c r="V175"/>
  <c r="V180"/>
  <c r="V171"/>
  <c r="V166"/>
  <c r="Q46" i="4"/>
  <c r="K46"/>
  <c r="N48"/>
  <c r="H48"/>
  <c r="Q50"/>
  <c r="K50"/>
  <c r="N76"/>
  <c r="K76"/>
  <c r="Q78"/>
  <c r="K78"/>
  <c r="Q80"/>
  <c r="H80"/>
  <c r="Q82"/>
  <c r="K82"/>
  <c r="Q84"/>
  <c r="K84"/>
  <c r="Q86"/>
  <c r="H86"/>
  <c r="Q88"/>
  <c r="K88"/>
  <c r="Q90"/>
  <c r="K90"/>
  <c r="Q92"/>
  <c r="H92"/>
  <c r="Q94"/>
  <c r="K94"/>
  <c r="Q96"/>
  <c r="K96"/>
  <c r="Q98"/>
  <c r="K98"/>
  <c r="Q100"/>
  <c r="K100"/>
  <c r="Q102"/>
  <c r="K102"/>
  <c r="N107" i="5"/>
  <c r="Q107"/>
  <c r="K107"/>
  <c r="Q109"/>
  <c r="K109"/>
  <c r="Q111"/>
  <c r="K111"/>
  <c r="W180" i="4"/>
  <c r="W171"/>
  <c r="W166"/>
  <c r="S180"/>
  <c r="S171"/>
  <c r="S166"/>
  <c r="P180"/>
  <c r="P171"/>
  <c r="N193" s="1"/>
  <c r="P166"/>
  <c r="N192" s="1"/>
  <c r="M180"/>
  <c r="M171"/>
  <c r="K193" s="1"/>
  <c r="M166"/>
  <c r="K192" s="1"/>
  <c r="J180"/>
  <c r="J171"/>
  <c r="G193" s="1"/>
  <c r="J166"/>
  <c r="G192" s="1"/>
  <c r="W179"/>
  <c r="W170"/>
  <c r="W165"/>
  <c r="S179"/>
  <c r="S170"/>
  <c r="S165"/>
  <c r="P179"/>
  <c r="P170"/>
  <c r="M193" s="1"/>
  <c r="P165"/>
  <c r="M192" s="1"/>
  <c r="M179"/>
  <c r="M170"/>
  <c r="J193" s="1"/>
  <c r="M165"/>
  <c r="J192" s="1"/>
  <c r="J179"/>
  <c r="J170"/>
  <c r="F193" s="1"/>
  <c r="J165"/>
  <c r="F192" s="1"/>
  <c r="W169"/>
  <c r="W164"/>
  <c r="S169"/>
  <c r="S164"/>
  <c r="P169"/>
  <c r="L193" s="1"/>
  <c r="P164"/>
  <c r="L192" s="1"/>
  <c r="M169"/>
  <c r="I193" s="1"/>
  <c r="M164"/>
  <c r="I192" s="1"/>
  <c r="F178" i="5"/>
  <c r="F173"/>
  <c r="J175"/>
  <c r="J180"/>
  <c r="J171"/>
  <c r="G193" s="1"/>
  <c r="J166"/>
  <c r="G192" s="1"/>
  <c r="G188"/>
  <c r="G180"/>
  <c r="G171"/>
  <c r="D193" s="1"/>
  <c r="G166"/>
  <c r="D192" s="1"/>
  <c r="R175"/>
  <c r="R180"/>
  <c r="R171"/>
  <c r="R166"/>
  <c r="O175"/>
  <c r="O180"/>
  <c r="O171"/>
  <c r="O166"/>
  <c r="W174"/>
  <c r="W165"/>
  <c r="V186"/>
  <c r="V179"/>
  <c r="V170"/>
  <c r="W178"/>
  <c r="W169"/>
  <c r="W164"/>
  <c r="W174" i="6"/>
  <c r="W170"/>
  <c r="W165"/>
  <c r="S174"/>
  <c r="S179"/>
  <c r="V180" i="7"/>
  <c r="V166"/>
  <c r="L175"/>
  <c r="L171"/>
  <c r="I180"/>
  <c r="I166"/>
  <c r="G194" s="1"/>
  <c r="J185"/>
  <c r="J170"/>
  <c r="F193" s="1"/>
  <c r="Q161" i="3"/>
  <c r="T133" i="2"/>
  <c r="T149"/>
  <c r="X149"/>
  <c r="X153" i="3"/>
  <c r="X160"/>
  <c r="T148" i="7"/>
  <c r="X131"/>
  <c r="X145"/>
  <c r="T153" i="5"/>
  <c r="S165"/>
  <c r="O184"/>
  <c r="I184"/>
  <c r="X160"/>
  <c r="X151"/>
  <c r="X142"/>
  <c r="X128"/>
  <c r="Y88" i="1"/>
  <c r="U26"/>
  <c r="U34"/>
  <c r="U42"/>
  <c r="U58"/>
  <c r="Q14"/>
  <c r="N22"/>
  <c r="N129" s="1"/>
  <c r="N80"/>
  <c r="N96"/>
  <c r="Y24"/>
  <c r="Y32"/>
  <c r="Y40"/>
  <c r="Y62"/>
  <c r="U6"/>
  <c r="Q24"/>
  <c r="Q34"/>
  <c r="Q56"/>
  <c r="N10"/>
  <c r="N32"/>
  <c r="N40"/>
  <c r="N56"/>
  <c r="N68"/>
  <c r="K66"/>
  <c r="K89" i="2"/>
  <c r="K83"/>
  <c r="K63"/>
  <c r="K47"/>
  <c r="K29"/>
  <c r="K7"/>
  <c r="H91"/>
  <c r="H61"/>
  <c r="H27"/>
  <c r="U94"/>
  <c r="U40"/>
  <c r="U100" i="3"/>
  <c r="Y94"/>
  <c r="U67" i="4"/>
  <c r="U61"/>
  <c r="U55"/>
  <c r="U13"/>
  <c r="U7"/>
  <c r="Y97"/>
  <c r="Y91"/>
  <c r="Y85"/>
  <c r="Y79"/>
  <c r="Y49"/>
  <c r="Y19"/>
  <c r="U115" i="5"/>
  <c r="U109"/>
  <c r="U100"/>
  <c r="Y109"/>
  <c r="Y100"/>
  <c r="Y94"/>
  <c r="Y82"/>
  <c r="Y76"/>
  <c r="Y67"/>
  <c r="Y55"/>
  <c r="Y46"/>
  <c r="Y31"/>
  <c r="Y10"/>
  <c r="Y4"/>
  <c r="K36" i="1"/>
  <c r="K8"/>
  <c r="H49" i="4"/>
  <c r="G187"/>
  <c r="G183"/>
  <c r="K97"/>
  <c r="K61"/>
  <c r="K55"/>
  <c r="K27"/>
  <c r="H99"/>
  <c r="H93"/>
  <c r="H87"/>
  <c r="H81"/>
  <c r="H69"/>
  <c r="H47"/>
  <c r="H41"/>
  <c r="H35"/>
  <c r="H25"/>
  <c r="H21"/>
  <c r="H15"/>
  <c r="H7"/>
  <c r="H112" i="5"/>
  <c r="J187"/>
  <c r="S183"/>
  <c r="G183"/>
  <c r="W175"/>
  <c r="P175"/>
  <c r="S174"/>
  <c r="M174"/>
  <c r="S173"/>
  <c r="G173"/>
  <c r="H160"/>
  <c r="H157"/>
  <c r="W186"/>
  <c r="J185"/>
  <c r="P184"/>
  <c r="W183"/>
  <c r="J183"/>
  <c r="M186"/>
  <c r="L171"/>
  <c r="V188"/>
  <c r="I188"/>
  <c r="M187"/>
  <c r="V185"/>
  <c r="O185"/>
  <c r="I185"/>
  <c r="V183"/>
  <c r="O183"/>
  <c r="I183"/>
  <c r="H68" i="1"/>
  <c r="H62"/>
  <c r="I164" i="5"/>
  <c r="O164"/>
  <c r="I165"/>
  <c r="F194" s="1"/>
  <c r="O165"/>
  <c r="V165"/>
  <c r="I166"/>
  <c r="P166"/>
  <c r="N192" s="1"/>
  <c r="W166"/>
  <c r="L169"/>
  <c r="R169"/>
  <c r="G170"/>
  <c r="C193" s="1"/>
  <c r="M170"/>
  <c r="J193" s="1"/>
  <c r="S170"/>
  <c r="I171"/>
  <c r="G195" s="1"/>
  <c r="P171"/>
  <c r="N193" s="1"/>
  <c r="W171"/>
  <c r="L178"/>
  <c r="R178"/>
  <c r="G179"/>
  <c r="M179"/>
  <c r="S179"/>
  <c r="I180"/>
  <c r="G184"/>
  <c r="L184"/>
  <c r="L174"/>
  <c r="R186"/>
  <c r="O180" i="1"/>
  <c r="O184"/>
  <c r="P164"/>
  <c r="L192" s="1"/>
  <c r="R188"/>
  <c r="R183"/>
  <c r="S175"/>
  <c r="U98"/>
  <c r="Y102"/>
  <c r="X153"/>
  <c r="X149"/>
  <c r="X144"/>
  <c r="X140"/>
  <c r="X125"/>
  <c r="Q112" i="5"/>
  <c r="T128"/>
  <c r="T132"/>
  <c r="T138"/>
  <c r="L175" i="2"/>
  <c r="J185"/>
  <c r="I166" i="3"/>
  <c r="G194" s="1"/>
  <c r="J175"/>
  <c r="G180"/>
  <c r="G170"/>
  <c r="C193" s="1"/>
  <c r="V174"/>
  <c r="O170"/>
  <c r="O164"/>
  <c r="W178"/>
  <c r="V164"/>
  <c r="R183"/>
  <c r="I183"/>
  <c r="J169" i="4"/>
  <c r="E193" s="1"/>
  <c r="M188" i="5"/>
  <c r="G165"/>
  <c r="C192" s="1"/>
  <c r="V173"/>
  <c r="W171" i="6"/>
  <c r="S166"/>
  <c r="P175"/>
  <c r="M175"/>
  <c r="G166"/>
  <c r="D192" s="1"/>
  <c r="L174"/>
  <c r="I174"/>
  <c r="P185"/>
  <c r="S184"/>
  <c r="P184"/>
  <c r="G169"/>
  <c r="B193" s="1"/>
  <c r="W171" i="7"/>
  <c r="W170"/>
  <c r="M179"/>
  <c r="O165"/>
  <c r="I165"/>
  <c r="F194" s="1"/>
  <c r="L183"/>
  <c r="R183"/>
  <c r="I173"/>
  <c r="S194" i="1"/>
  <c r="J195" i="4"/>
  <c r="M188" i="1"/>
  <c r="J166"/>
  <c r="G192" s="1"/>
  <c r="M174"/>
  <c r="J179"/>
  <c r="M178"/>
  <c r="U24" i="2"/>
  <c r="U30"/>
  <c r="U38"/>
  <c r="N135"/>
  <c r="U90"/>
  <c r="Q157"/>
  <c r="Y24" i="4"/>
  <c r="Y30"/>
  <c r="U36"/>
  <c r="Q145"/>
  <c r="Y6" i="5"/>
  <c r="Y12"/>
  <c r="U30"/>
  <c r="U34"/>
  <c r="Y39"/>
  <c r="Y48"/>
  <c r="Y57"/>
  <c r="Y63"/>
  <c r="U65"/>
  <c r="Y102"/>
  <c r="Q124" i="6"/>
  <c r="Q126"/>
  <c r="Y21"/>
  <c r="Q132"/>
  <c r="Q138"/>
  <c r="Y55"/>
  <c r="Q158"/>
  <c r="T123" i="2"/>
  <c r="T125"/>
  <c r="T128"/>
  <c r="T132"/>
  <c r="T137"/>
  <c r="T140"/>
  <c r="T142"/>
  <c r="T145"/>
  <c r="T148"/>
  <c r="T150"/>
  <c r="T152"/>
  <c r="T154"/>
  <c r="T157"/>
  <c r="T159"/>
  <c r="T161"/>
  <c r="X123"/>
  <c r="X124"/>
  <c r="X126"/>
  <c r="X129"/>
  <c r="X130"/>
  <c r="X131"/>
  <c r="X133"/>
  <c r="X134"/>
  <c r="X135"/>
  <c r="X137"/>
  <c r="X140"/>
  <c r="X142"/>
  <c r="X145"/>
  <c r="X148"/>
  <c r="X150"/>
  <c r="X152"/>
  <c r="Y97"/>
  <c r="X157"/>
  <c r="X159"/>
  <c r="X161"/>
  <c r="X161" i="3"/>
  <c r="N59" i="5"/>
  <c r="N68"/>
  <c r="Q57"/>
  <c r="Q65"/>
  <c r="T124"/>
  <c r="T135"/>
  <c r="T141"/>
  <c r="T143"/>
  <c r="T148"/>
  <c r="T150"/>
  <c r="T152"/>
  <c r="T157"/>
  <c r="T161"/>
  <c r="X133"/>
  <c r="X145"/>
  <c r="X148"/>
  <c r="X150"/>
  <c r="X152"/>
  <c r="X154"/>
  <c r="X157"/>
  <c r="X159"/>
  <c r="X161"/>
  <c r="T124" i="6"/>
  <c r="T125"/>
  <c r="T128"/>
  <c r="T132"/>
  <c r="T135"/>
  <c r="T138"/>
  <c r="T141"/>
  <c r="T143"/>
  <c r="T145"/>
  <c r="T148"/>
  <c r="T150"/>
  <c r="T152"/>
  <c r="T154"/>
  <c r="T157"/>
  <c r="T159"/>
  <c r="T161"/>
  <c r="X124"/>
  <c r="X126"/>
  <c r="X129"/>
  <c r="X130"/>
  <c r="X131"/>
  <c r="X133"/>
  <c r="X134"/>
  <c r="X135"/>
  <c r="X138"/>
  <c r="X141"/>
  <c r="X143"/>
  <c r="X145"/>
  <c r="X148"/>
  <c r="X150"/>
  <c r="X152"/>
  <c r="X154"/>
  <c r="X157"/>
  <c r="X159"/>
  <c r="X161"/>
  <c r="O174" i="2"/>
  <c r="F169" i="3"/>
  <c r="B195" s="1"/>
  <c r="F170"/>
  <c r="C195" s="1"/>
  <c r="Q7" i="7"/>
  <c r="N7"/>
  <c r="Q9"/>
  <c r="N9"/>
  <c r="Q11"/>
  <c r="N11"/>
  <c r="U13"/>
  <c r="N13"/>
  <c r="Y19"/>
  <c r="N19"/>
  <c r="K19"/>
  <c r="H19"/>
  <c r="N21"/>
  <c r="K21"/>
  <c r="Q23"/>
  <c r="N23"/>
  <c r="K23"/>
  <c r="Q25"/>
  <c r="N25"/>
  <c r="K25"/>
  <c r="Q27"/>
  <c r="N27"/>
  <c r="K27"/>
  <c r="H27"/>
  <c r="H130" s="1"/>
  <c r="Q29"/>
  <c r="N29"/>
  <c r="K29"/>
  <c r="H33"/>
  <c r="H132" s="1"/>
  <c r="N33"/>
  <c r="H35"/>
  <c r="N35"/>
  <c r="N55"/>
  <c r="K55"/>
  <c r="H55"/>
  <c r="N57"/>
  <c r="K57"/>
  <c r="H57"/>
  <c r="K59"/>
  <c r="K141" s="1"/>
  <c r="H59"/>
  <c r="Q61"/>
  <c r="K61"/>
  <c r="H61"/>
  <c r="Q63"/>
  <c r="K63"/>
  <c r="H63"/>
  <c r="Q65"/>
  <c r="Q143" s="1"/>
  <c r="K65"/>
  <c r="H65"/>
  <c r="Q77"/>
  <c r="N77"/>
  <c r="H77"/>
  <c r="Q79"/>
  <c r="H79"/>
  <c r="Q83"/>
  <c r="H83"/>
  <c r="N87"/>
  <c r="H87"/>
  <c r="N89"/>
  <c r="H89"/>
  <c r="Q91"/>
  <c r="N91"/>
  <c r="H91"/>
  <c r="Q93"/>
  <c r="N93"/>
  <c r="H93"/>
  <c r="Q95"/>
  <c r="H95"/>
  <c r="Q97"/>
  <c r="H97"/>
  <c r="Q99"/>
  <c r="H99"/>
  <c r="N109"/>
  <c r="K109"/>
  <c r="Q111"/>
  <c r="N111"/>
  <c r="K111"/>
  <c r="Q113"/>
  <c r="N113"/>
  <c r="K113"/>
  <c r="Y115"/>
  <c r="N115"/>
  <c r="K115"/>
  <c r="N117"/>
  <c r="K117"/>
  <c r="N119"/>
  <c r="K119"/>
  <c r="Y4"/>
  <c r="K4"/>
  <c r="H4"/>
  <c r="K6"/>
  <c r="H6"/>
  <c r="Q8"/>
  <c r="N8"/>
  <c r="K8"/>
  <c r="H8"/>
  <c r="Q10"/>
  <c r="N10"/>
  <c r="K10"/>
  <c r="H10"/>
  <c r="Q12"/>
  <c r="N12"/>
  <c r="K12"/>
  <c r="H12"/>
  <c r="N14"/>
  <c r="K14"/>
  <c r="H14"/>
  <c r="N20"/>
  <c r="H20"/>
  <c r="Q24"/>
  <c r="N24"/>
  <c r="Q26"/>
  <c r="N26"/>
  <c r="Q28"/>
  <c r="N28"/>
  <c r="Q30"/>
  <c r="N30"/>
  <c r="N32"/>
  <c r="N132" s="1"/>
  <c r="K32"/>
  <c r="U34"/>
  <c r="N34"/>
  <c r="K34"/>
  <c r="H36"/>
  <c r="N36"/>
  <c r="K36"/>
  <c r="N38"/>
  <c r="K38"/>
  <c r="H38"/>
  <c r="U40"/>
  <c r="N40"/>
  <c r="K40"/>
  <c r="H40"/>
  <c r="N42"/>
  <c r="K42"/>
  <c r="H42"/>
  <c r="Q46"/>
  <c r="K46"/>
  <c r="H46"/>
  <c r="Q48"/>
  <c r="K48"/>
  <c r="H48"/>
  <c r="N50"/>
  <c r="K50"/>
  <c r="H50"/>
  <c r="Q76"/>
  <c r="N76"/>
  <c r="K76"/>
  <c r="H76"/>
  <c r="Q78"/>
  <c r="N78"/>
  <c r="K78"/>
  <c r="Q80"/>
  <c r="K80"/>
  <c r="Q82"/>
  <c r="K82"/>
  <c r="Q84"/>
  <c r="K84"/>
  <c r="Y88"/>
  <c r="N88"/>
  <c r="K88"/>
  <c r="N90"/>
  <c r="K90"/>
  <c r="Q92"/>
  <c r="N92"/>
  <c r="K92"/>
  <c r="Q94"/>
  <c r="N94"/>
  <c r="Q96"/>
  <c r="K96"/>
  <c r="Q98"/>
  <c r="K98"/>
  <c r="Q100"/>
  <c r="K100"/>
  <c r="Q102"/>
  <c r="K102"/>
  <c r="Q110"/>
  <c r="H110"/>
  <c r="Q112"/>
  <c r="N112"/>
  <c r="H112"/>
  <c r="Q114"/>
  <c r="N114"/>
  <c r="H114"/>
  <c r="N116"/>
  <c r="H116"/>
  <c r="N118"/>
  <c r="H118"/>
  <c r="N138"/>
  <c r="U55"/>
  <c r="U7"/>
  <c r="Y67"/>
  <c r="K157"/>
  <c r="T124"/>
  <c r="T126"/>
  <c r="T129"/>
  <c r="T130"/>
  <c r="T131"/>
  <c r="T133"/>
  <c r="T134"/>
  <c r="T135"/>
  <c r="T140"/>
  <c r="T142"/>
  <c r="T144"/>
  <c r="T147"/>
  <c r="T149"/>
  <c r="T151"/>
  <c r="T153"/>
  <c r="T155"/>
  <c r="T158"/>
  <c r="T160"/>
  <c r="X123"/>
  <c r="X125"/>
  <c r="X128"/>
  <c r="X132"/>
  <c r="X137"/>
  <c r="X140"/>
  <c r="X142"/>
  <c r="X144"/>
  <c r="X147"/>
  <c r="X149"/>
  <c r="X151"/>
  <c r="X153"/>
  <c r="X155"/>
  <c r="X158"/>
  <c r="X160"/>
  <c r="H13"/>
  <c r="H9"/>
  <c r="H5"/>
  <c r="H24"/>
  <c r="H129" s="1"/>
  <c r="H41"/>
  <c r="H37"/>
  <c r="H49"/>
  <c r="H66"/>
  <c r="H62"/>
  <c r="H58"/>
  <c r="H80"/>
  <c r="H82"/>
  <c r="H86"/>
  <c r="H96"/>
  <c r="H92"/>
  <c r="H88"/>
  <c r="H119"/>
  <c r="H115"/>
  <c r="H111"/>
  <c r="K15"/>
  <c r="K11"/>
  <c r="K7"/>
  <c r="K20"/>
  <c r="K24"/>
  <c r="K28"/>
  <c r="K41"/>
  <c r="K37"/>
  <c r="K33"/>
  <c r="K47"/>
  <c r="K51"/>
  <c r="K70"/>
  <c r="K145" s="1"/>
  <c r="K66"/>
  <c r="K62"/>
  <c r="K77"/>
  <c r="K81"/>
  <c r="K85"/>
  <c r="K89"/>
  <c r="K93"/>
  <c r="K99"/>
  <c r="K94"/>
  <c r="K118"/>
  <c r="K114"/>
  <c r="K110"/>
  <c r="H15"/>
  <c r="H11"/>
  <c r="H7"/>
  <c r="H21"/>
  <c r="H29"/>
  <c r="H39"/>
  <c r="H47"/>
  <c r="H51"/>
  <c r="H64"/>
  <c r="H60"/>
  <c r="H56"/>
  <c r="H78"/>
  <c r="H84"/>
  <c r="H98"/>
  <c r="H94"/>
  <c r="H90"/>
  <c r="H108"/>
  <c r="H157" s="1"/>
  <c r="H117"/>
  <c r="H113"/>
  <c r="H109"/>
  <c r="K13"/>
  <c r="K9"/>
  <c r="K22"/>
  <c r="K26"/>
  <c r="K30"/>
  <c r="K39"/>
  <c r="K35"/>
  <c r="K49"/>
  <c r="K64"/>
  <c r="K56"/>
  <c r="K79"/>
  <c r="K83"/>
  <c r="K87"/>
  <c r="K91"/>
  <c r="K101"/>
  <c r="K97"/>
  <c r="K120"/>
  <c r="K116"/>
  <c r="K112"/>
  <c r="Y91" i="6"/>
  <c r="Y64"/>
  <c r="Q123"/>
  <c r="Q125"/>
  <c r="Q131"/>
  <c r="Q133"/>
  <c r="Q137"/>
  <c r="Y68"/>
  <c r="Y72"/>
  <c r="Q155"/>
  <c r="T123"/>
  <c r="T126"/>
  <c r="T129"/>
  <c r="T130"/>
  <c r="T131"/>
  <c r="T133"/>
  <c r="T134"/>
  <c r="T137"/>
  <c r="T140"/>
  <c r="T142"/>
  <c r="T144"/>
  <c r="T147"/>
  <c r="T149"/>
  <c r="T151"/>
  <c r="T153"/>
  <c r="T155"/>
  <c r="T158"/>
  <c r="T160"/>
  <c r="X123"/>
  <c r="X125"/>
  <c r="X128"/>
  <c r="X132"/>
  <c r="X137"/>
  <c r="X140"/>
  <c r="X142"/>
  <c r="X144"/>
  <c r="X147"/>
  <c r="X149"/>
  <c r="X151"/>
  <c r="X153"/>
  <c r="X155"/>
  <c r="X158"/>
  <c r="X160"/>
  <c r="N126" i="5"/>
  <c r="Q7"/>
  <c r="N7"/>
  <c r="Q9"/>
  <c r="N9"/>
  <c r="Q82"/>
  <c r="N82"/>
  <c r="Q84"/>
  <c r="N84"/>
  <c r="Q86"/>
  <c r="N86"/>
  <c r="N150" s="1"/>
  <c r="Q94"/>
  <c r="N94"/>
  <c r="N153" s="1"/>
  <c r="X130"/>
  <c r="X131"/>
  <c r="N11"/>
  <c r="N125" s="1"/>
  <c r="N19"/>
  <c r="N23"/>
  <c r="N83"/>
  <c r="N88"/>
  <c r="N93"/>
  <c r="N152" s="1"/>
  <c r="N99"/>
  <c r="Q4"/>
  <c r="Q8"/>
  <c r="Q12"/>
  <c r="Q125" s="1"/>
  <c r="Q22"/>
  <c r="Q26"/>
  <c r="Q30"/>
  <c r="Q34"/>
  <c r="Q39"/>
  <c r="Q46"/>
  <c r="Q50"/>
  <c r="Q138" s="1"/>
  <c r="Q77"/>
  <c r="Q147" s="1"/>
  <c r="Q81"/>
  <c r="Q148" s="1"/>
  <c r="Q85"/>
  <c r="Q89"/>
  <c r="Q95"/>
  <c r="Q100"/>
  <c r="Q120"/>
  <c r="U4"/>
  <c r="U5"/>
  <c r="U6"/>
  <c r="U7"/>
  <c r="U8"/>
  <c r="U10"/>
  <c r="U11"/>
  <c r="U12"/>
  <c r="U13"/>
  <c r="U14"/>
  <c r="U15"/>
  <c r="U19"/>
  <c r="U20"/>
  <c r="U21"/>
  <c r="U22"/>
  <c r="U23"/>
  <c r="U24"/>
  <c r="U25"/>
  <c r="U26"/>
  <c r="U27"/>
  <c r="U28"/>
  <c r="U29"/>
  <c r="U31"/>
  <c r="U32"/>
  <c r="U33"/>
  <c r="U35"/>
  <c r="U36"/>
  <c r="U39"/>
  <c r="U40"/>
  <c r="U41"/>
  <c r="U42"/>
  <c r="U46"/>
  <c r="U47"/>
  <c r="U48"/>
  <c r="U49"/>
  <c r="U50"/>
  <c r="U51"/>
  <c r="U55"/>
  <c r="U56"/>
  <c r="U57"/>
  <c r="U59"/>
  <c r="U61"/>
  <c r="U63"/>
  <c r="U66"/>
  <c r="U67"/>
  <c r="U68"/>
  <c r="U69"/>
  <c r="U70"/>
  <c r="U71"/>
  <c r="U72"/>
  <c r="U76"/>
  <c r="U77"/>
  <c r="U78"/>
  <c r="U79"/>
  <c r="U80"/>
  <c r="U81"/>
  <c r="U82"/>
  <c r="U83"/>
  <c r="U84"/>
  <c r="U85"/>
  <c r="U86"/>
  <c r="U87"/>
  <c r="U88"/>
  <c r="U89"/>
  <c r="U90"/>
  <c r="U91"/>
  <c r="U92"/>
  <c r="U98"/>
  <c r="U107"/>
  <c r="U113"/>
  <c r="U119"/>
  <c r="Y8"/>
  <c r="Y14"/>
  <c r="Y23"/>
  <c r="Y25"/>
  <c r="Y27"/>
  <c r="Y30"/>
  <c r="Y32"/>
  <c r="Y33"/>
  <c r="Y36"/>
  <c r="Y41"/>
  <c r="Y50"/>
  <c r="Y59"/>
  <c r="Y65"/>
  <c r="Y71"/>
  <c r="Y80"/>
  <c r="Y86"/>
  <c r="Y92"/>
  <c r="Y98"/>
  <c r="Y107"/>
  <c r="Y113"/>
  <c r="Y119"/>
  <c r="Q37"/>
  <c r="N37"/>
  <c r="Q58"/>
  <c r="N58"/>
  <c r="Q60"/>
  <c r="N60"/>
  <c r="Q62"/>
  <c r="N62"/>
  <c r="Q64"/>
  <c r="N64"/>
  <c r="Q113"/>
  <c r="N113"/>
  <c r="Q115"/>
  <c r="N115"/>
  <c r="Q117"/>
  <c r="N117"/>
  <c r="Q119"/>
  <c r="K119"/>
  <c r="X134"/>
  <c r="X135"/>
  <c r="H5"/>
  <c r="H123" s="1"/>
  <c r="K6"/>
  <c r="K7"/>
  <c r="K8"/>
  <c r="K9"/>
  <c r="K10"/>
  <c r="K11"/>
  <c r="K12"/>
  <c r="H13"/>
  <c r="H14"/>
  <c r="H15"/>
  <c r="K46"/>
  <c r="K47"/>
  <c r="K48"/>
  <c r="K49"/>
  <c r="K51"/>
  <c r="K76"/>
  <c r="K77"/>
  <c r="K78"/>
  <c r="K79"/>
  <c r="K80"/>
  <c r="K82"/>
  <c r="K83"/>
  <c r="K84"/>
  <c r="K85"/>
  <c r="K86"/>
  <c r="K87"/>
  <c r="K88"/>
  <c r="K89"/>
  <c r="H90"/>
  <c r="H151" s="1"/>
  <c r="K91"/>
  <c r="K152" s="1"/>
  <c r="H92"/>
  <c r="H152" s="1"/>
  <c r="K94"/>
  <c r="K95"/>
  <c r="K96"/>
  <c r="K97"/>
  <c r="H98"/>
  <c r="K99"/>
  <c r="K101"/>
  <c r="K102"/>
  <c r="N21"/>
  <c r="N36"/>
  <c r="N133" s="1"/>
  <c r="N66"/>
  <c r="N90"/>
  <c r="N97"/>
  <c r="N116"/>
  <c r="Q6"/>
  <c r="Q20"/>
  <c r="Q41"/>
  <c r="Q48"/>
  <c r="Q63"/>
  <c r="Q67"/>
  <c r="Q83"/>
  <c r="Q102"/>
  <c r="Q110"/>
  <c r="Q118"/>
  <c r="U93"/>
  <c r="U95"/>
  <c r="U96"/>
  <c r="T154"/>
  <c r="U99"/>
  <c r="U101"/>
  <c r="U102"/>
  <c r="U108"/>
  <c r="U110"/>
  <c r="U111"/>
  <c r="T159"/>
  <c r="U114"/>
  <c r="U116"/>
  <c r="U117"/>
  <c r="U120"/>
  <c r="Y5"/>
  <c r="X124"/>
  <c r="Y9"/>
  <c r="Y11"/>
  <c r="X126"/>
  <c r="Y15"/>
  <c r="Y20"/>
  <c r="Y21"/>
  <c r="X129"/>
  <c r="Y24"/>
  <c r="Y29"/>
  <c r="Y35"/>
  <c r="Y37"/>
  <c r="Y42"/>
  <c r="Y47"/>
  <c r="X138"/>
  <c r="Y51"/>
  <c r="Y56"/>
  <c r="X141"/>
  <c r="Y60"/>
  <c r="Y62"/>
  <c r="X143"/>
  <c r="Y66"/>
  <c r="Y68"/>
  <c r="Y69"/>
  <c r="Y72"/>
  <c r="Y78"/>
  <c r="Y81"/>
  <c r="Y84"/>
  <c r="Y87"/>
  <c r="Y89"/>
  <c r="Y90"/>
  <c r="Y93"/>
  <c r="Y96"/>
  <c r="Y99"/>
  <c r="Y101"/>
  <c r="Y108"/>
  <c r="Y111"/>
  <c r="Y114"/>
  <c r="Y117"/>
  <c r="Y120"/>
  <c r="F179"/>
  <c r="F175"/>
  <c r="F179" i="4"/>
  <c r="T123"/>
  <c r="T125"/>
  <c r="T128"/>
  <c r="T133"/>
  <c r="T134"/>
  <c r="T135"/>
  <c r="T138"/>
  <c r="T141"/>
  <c r="T143"/>
  <c r="T145"/>
  <c r="T148"/>
  <c r="T150"/>
  <c r="T152"/>
  <c r="T154"/>
  <c r="T157"/>
  <c r="T159"/>
  <c r="T161"/>
  <c r="X124"/>
  <c r="X126"/>
  <c r="X129"/>
  <c r="X130"/>
  <c r="X131"/>
  <c r="X137"/>
  <c r="X140"/>
  <c r="X142"/>
  <c r="X144"/>
  <c r="X147"/>
  <c r="X149"/>
  <c r="X151"/>
  <c r="X153"/>
  <c r="X155"/>
  <c r="X158"/>
  <c r="X160"/>
  <c r="J174" i="3"/>
  <c r="I186"/>
  <c r="U88"/>
  <c r="Y82"/>
  <c r="H108"/>
  <c r="Y31"/>
  <c r="T123"/>
  <c r="T124"/>
  <c r="T125"/>
  <c r="T126"/>
  <c r="T128"/>
  <c r="T129"/>
  <c r="T130"/>
  <c r="T131"/>
  <c r="T132"/>
  <c r="T133"/>
  <c r="T134"/>
  <c r="T135"/>
  <c r="T137"/>
  <c r="T138"/>
  <c r="T140"/>
  <c r="T141"/>
  <c r="T142"/>
  <c r="T143"/>
  <c r="T144"/>
  <c r="T145"/>
  <c r="T148"/>
  <c r="T150"/>
  <c r="T152"/>
  <c r="T154"/>
  <c r="T157"/>
  <c r="T159"/>
  <c r="T161"/>
  <c r="X123"/>
  <c r="X124"/>
  <c r="X125"/>
  <c r="X126"/>
  <c r="X128"/>
  <c r="X129"/>
  <c r="X131"/>
  <c r="X132"/>
  <c r="X133"/>
  <c r="X135"/>
  <c r="X137"/>
  <c r="X138"/>
  <c r="X140"/>
  <c r="X141"/>
  <c r="X142"/>
  <c r="X143"/>
  <c r="X144"/>
  <c r="X145"/>
  <c r="X148"/>
  <c r="X150"/>
  <c r="X152"/>
  <c r="X154"/>
  <c r="X157"/>
  <c r="X159"/>
  <c r="V175"/>
  <c r="W185"/>
  <c r="S186"/>
  <c r="P185"/>
  <c r="M174"/>
  <c r="G173"/>
  <c r="X154" i="2"/>
  <c r="L179"/>
  <c r="L170"/>
  <c r="L174"/>
  <c r="L180"/>
  <c r="K114"/>
  <c r="K159" s="1"/>
  <c r="H120"/>
  <c r="H110"/>
  <c r="K110"/>
  <c r="K88"/>
  <c r="K46"/>
  <c r="H98"/>
  <c r="H94"/>
  <c r="H86"/>
  <c r="H80"/>
  <c r="H56"/>
  <c r="H36"/>
  <c r="H20"/>
  <c r="U31"/>
  <c r="U10"/>
  <c r="Y55"/>
  <c r="Y38"/>
  <c r="U25"/>
  <c r="U77"/>
  <c r="U95"/>
  <c r="O185" i="1"/>
  <c r="P186"/>
  <c r="S186"/>
  <c r="U57"/>
  <c r="U37"/>
  <c r="U35"/>
  <c r="U29"/>
  <c r="U21"/>
  <c r="Y57"/>
  <c r="Y39"/>
  <c r="Y37"/>
  <c r="Y35"/>
  <c r="Y31"/>
  <c r="Y29"/>
  <c r="Y27"/>
  <c r="Y23"/>
  <c r="Y21"/>
  <c r="M175"/>
  <c r="M173"/>
  <c r="X130"/>
  <c r="X134"/>
  <c r="X158"/>
  <c r="T131"/>
  <c r="T159"/>
  <c r="Y41"/>
  <c r="U7"/>
  <c r="U15"/>
  <c r="U62"/>
  <c r="U70"/>
  <c r="Q82"/>
  <c r="Q98"/>
  <c r="N27"/>
  <c r="N57"/>
  <c r="N76"/>
  <c r="N84"/>
  <c r="N92"/>
  <c r="K80"/>
  <c r="Y7"/>
  <c r="Y15"/>
  <c r="Y58"/>
  <c r="Y66"/>
  <c r="Q11"/>
  <c r="Q62"/>
  <c r="Q142" s="1"/>
  <c r="N100"/>
  <c r="N47"/>
  <c r="N64"/>
  <c r="N72"/>
  <c r="K84"/>
  <c r="K27"/>
  <c r="K130" s="1"/>
  <c r="H15"/>
  <c r="H7"/>
  <c r="H60"/>
  <c r="H76"/>
  <c r="H90"/>
  <c r="H151" s="1"/>
  <c r="M171"/>
  <c r="K193" s="1"/>
  <c r="L171"/>
  <c r="J171"/>
  <c r="G193" s="1"/>
  <c r="I166"/>
  <c r="G194" s="1"/>
  <c r="J174"/>
  <c r="M184"/>
  <c r="L169"/>
  <c r="I173"/>
  <c r="K58"/>
  <c r="K141" s="1"/>
  <c r="U23"/>
  <c r="Y84" i="6"/>
  <c r="Y86"/>
  <c r="Y90"/>
  <c r="N19"/>
  <c r="N12"/>
  <c r="N8"/>
  <c r="N112"/>
  <c r="N108"/>
  <c r="N106"/>
  <c r="N100"/>
  <c r="N98"/>
  <c r="N154" s="1"/>
  <c r="N96"/>
  <c r="N89"/>
  <c r="N151" s="1"/>
  <c r="N87"/>
  <c r="N85"/>
  <c r="N83"/>
  <c r="N149" s="1"/>
  <c r="N78"/>
  <c r="N147" s="1"/>
  <c r="N68"/>
  <c r="N66"/>
  <c r="N64"/>
  <c r="N61"/>
  <c r="N59"/>
  <c r="N57"/>
  <c r="N55"/>
  <c r="N49"/>
  <c r="N47"/>
  <c r="N27"/>
  <c r="N130" s="1"/>
  <c r="N25"/>
  <c r="N21"/>
  <c r="H4"/>
  <c r="H28"/>
  <c r="H26"/>
  <c r="K13"/>
  <c r="H46"/>
  <c r="U38"/>
  <c r="H49"/>
  <c r="H56"/>
  <c r="H68"/>
  <c r="H64"/>
  <c r="H62"/>
  <c r="H60"/>
  <c r="H88"/>
  <c r="H86"/>
  <c r="H84"/>
  <c r="H99"/>
  <c r="H97"/>
  <c r="H95"/>
  <c r="K99"/>
  <c r="K97"/>
  <c r="Q99"/>
  <c r="H106"/>
  <c r="Y34"/>
  <c r="N5"/>
  <c r="N123" s="1"/>
  <c r="N14"/>
  <c r="N126" s="1"/>
  <c r="N11"/>
  <c r="N125" s="1"/>
  <c r="N115"/>
  <c r="N160" s="1"/>
  <c r="N113"/>
  <c r="N111"/>
  <c r="N158" s="1"/>
  <c r="N102"/>
  <c r="N94"/>
  <c r="N153" s="1"/>
  <c r="N86"/>
  <c r="N69"/>
  <c r="N67"/>
  <c r="N65"/>
  <c r="N63"/>
  <c r="N60"/>
  <c r="N58"/>
  <c r="N56"/>
  <c r="N50"/>
  <c r="N48"/>
  <c r="N46"/>
  <c r="N30"/>
  <c r="N131" s="1"/>
  <c r="N24"/>
  <c r="N22"/>
  <c r="H12"/>
  <c r="H125" s="1"/>
  <c r="H27"/>
  <c r="K14"/>
  <c r="K38"/>
  <c r="K134" s="1"/>
  <c r="H50"/>
  <c r="H48"/>
  <c r="H69"/>
  <c r="H67"/>
  <c r="H65"/>
  <c r="H63"/>
  <c r="H78"/>
  <c r="H147" s="1"/>
  <c r="H89"/>
  <c r="H87"/>
  <c r="H100"/>
  <c r="H98"/>
  <c r="H96"/>
  <c r="H102"/>
  <c r="K98"/>
  <c r="K94"/>
  <c r="K153" s="1"/>
  <c r="K92"/>
  <c r="Q7" i="3"/>
  <c r="K7"/>
  <c r="N11"/>
  <c r="H11"/>
  <c r="Q19"/>
  <c r="U19"/>
  <c r="N37"/>
  <c r="H37"/>
  <c r="K55"/>
  <c r="U55"/>
  <c r="Q61"/>
  <c r="Q142" s="1"/>
  <c r="Y61"/>
  <c r="N65"/>
  <c r="H65"/>
  <c r="N67"/>
  <c r="U67"/>
  <c r="Q83"/>
  <c r="K83"/>
  <c r="N91"/>
  <c r="H91"/>
  <c r="Q95"/>
  <c r="K95"/>
  <c r="N94"/>
  <c r="K94"/>
  <c r="H94"/>
  <c r="U94"/>
  <c r="Q96"/>
  <c r="K96"/>
  <c r="N100"/>
  <c r="Y100"/>
  <c r="N102"/>
  <c r="H102"/>
  <c r="Q112"/>
  <c r="K112"/>
  <c r="Y26"/>
  <c r="X130"/>
  <c r="Y38"/>
  <c r="X134"/>
  <c r="F175"/>
  <c r="F171"/>
  <c r="D195" s="1"/>
  <c r="F187"/>
  <c r="R175"/>
  <c r="R171"/>
  <c r="O175"/>
  <c r="O166"/>
  <c r="U31"/>
  <c r="Y67"/>
  <c r="H95"/>
  <c r="K67"/>
  <c r="H61"/>
  <c r="H23"/>
  <c r="V187"/>
  <c r="V166"/>
  <c r="Q145"/>
  <c r="L166"/>
  <c r="W175"/>
  <c r="P180"/>
  <c r="S174"/>
  <c r="W187"/>
  <c r="M185"/>
  <c r="W179"/>
  <c r="F178" i="4"/>
  <c r="K19"/>
  <c r="K20"/>
  <c r="K21"/>
  <c r="K22"/>
  <c r="K23"/>
  <c r="H24"/>
  <c r="H129" s="1"/>
  <c r="K25"/>
  <c r="K26"/>
  <c r="H27"/>
  <c r="H28"/>
  <c r="K29"/>
  <c r="H30"/>
  <c r="T124"/>
  <c r="T126"/>
  <c r="T129"/>
  <c r="T131"/>
  <c r="T137"/>
  <c r="T140"/>
  <c r="T142"/>
  <c r="T144"/>
  <c r="T147"/>
  <c r="T149"/>
  <c r="T151"/>
  <c r="T153"/>
  <c r="T155"/>
  <c r="T158"/>
  <c r="T160"/>
  <c r="X123"/>
  <c r="X125"/>
  <c r="X128"/>
  <c r="X133"/>
  <c r="X135"/>
  <c r="X138"/>
  <c r="X141"/>
  <c r="X143"/>
  <c r="X145"/>
  <c r="X148"/>
  <c r="X150"/>
  <c r="X152"/>
  <c r="X154"/>
  <c r="X157"/>
  <c r="X159"/>
  <c r="X161"/>
  <c r="N5"/>
  <c r="N123" s="1"/>
  <c r="N7"/>
  <c r="N124" s="1"/>
  <c r="N11"/>
  <c r="N13"/>
  <c r="N15"/>
  <c r="N20"/>
  <c r="N23"/>
  <c r="N129" s="1"/>
  <c r="N26"/>
  <c r="N28"/>
  <c r="N30"/>
  <c r="N35"/>
  <c r="N37"/>
  <c r="N39"/>
  <c r="N41"/>
  <c r="N46"/>
  <c r="N49"/>
  <c r="N51"/>
  <c r="N56"/>
  <c r="N58"/>
  <c r="N60"/>
  <c r="N62"/>
  <c r="N64"/>
  <c r="N66"/>
  <c r="N68"/>
  <c r="N70"/>
  <c r="N72"/>
  <c r="N77"/>
  <c r="N80"/>
  <c r="N82"/>
  <c r="N86"/>
  <c r="N88"/>
  <c r="N90"/>
  <c r="N92"/>
  <c r="N94"/>
  <c r="N96"/>
  <c r="N98"/>
  <c r="N100"/>
  <c r="N102"/>
  <c r="N107"/>
  <c r="N111"/>
  <c r="N158" s="1"/>
  <c r="N113"/>
  <c r="N115"/>
  <c r="N117"/>
  <c r="N119"/>
  <c r="Q4"/>
  <c r="Q7"/>
  <c r="Q9"/>
  <c r="Q11"/>
  <c r="Q125" s="1"/>
  <c r="Q13"/>
  <c r="Q15"/>
  <c r="Q20"/>
  <c r="Q128" s="1"/>
  <c r="Q24"/>
  <c r="Q129" s="1"/>
  <c r="Q30"/>
  <c r="Q35"/>
  <c r="Q37"/>
  <c r="Q41"/>
  <c r="Q135" s="1"/>
  <c r="Q48"/>
  <c r="Q55"/>
  <c r="Q140" s="1"/>
  <c r="Q59"/>
  <c r="Q141" s="1"/>
  <c r="Q64"/>
  <c r="Q143" s="1"/>
  <c r="Q68"/>
  <c r="Q76"/>
  <c r="Q81"/>
  <c r="Q89"/>
  <c r="Q93"/>
  <c r="Q97"/>
  <c r="Q101"/>
  <c r="Q108"/>
  <c r="Q112"/>
  <c r="Q116"/>
  <c r="Q120"/>
  <c r="Q161" s="1"/>
  <c r="U5"/>
  <c r="U6"/>
  <c r="U9"/>
  <c r="U11"/>
  <c r="U12"/>
  <c r="U15"/>
  <c r="U21"/>
  <c r="U24"/>
  <c r="U29"/>
  <c r="U39"/>
  <c r="U41"/>
  <c r="U42"/>
  <c r="U48"/>
  <c r="U50"/>
  <c r="U51"/>
  <c r="U57"/>
  <c r="U59"/>
  <c r="U60"/>
  <c r="U63"/>
  <c r="U65"/>
  <c r="U66"/>
  <c r="U69"/>
  <c r="U71"/>
  <c r="U72"/>
  <c r="U78"/>
  <c r="U80"/>
  <c r="U81"/>
  <c r="U84"/>
  <c r="U86"/>
  <c r="U87"/>
  <c r="U90"/>
  <c r="U92"/>
  <c r="U93"/>
  <c r="U96"/>
  <c r="U98"/>
  <c r="U99"/>
  <c r="U102"/>
  <c r="U107"/>
  <c r="U108"/>
  <c r="U111"/>
  <c r="U113"/>
  <c r="U114"/>
  <c r="U117"/>
  <c r="U119"/>
  <c r="U120"/>
  <c r="Y6"/>
  <c r="Y8"/>
  <c r="Y9"/>
  <c r="Y12"/>
  <c r="Y14"/>
  <c r="Y15"/>
  <c r="Y21"/>
  <c r="Y23"/>
  <c r="Y25"/>
  <c r="Y35"/>
  <c r="Y37"/>
  <c r="Y39"/>
  <c r="Y42"/>
  <c r="Y47"/>
  <c r="Y48"/>
  <c r="Y51"/>
  <c r="Y56"/>
  <c r="Y57"/>
  <c r="Y60"/>
  <c r="Y62"/>
  <c r="Y63"/>
  <c r="Y66"/>
  <c r="Y68"/>
  <c r="Y69"/>
  <c r="Y72"/>
  <c r="Y78"/>
  <c r="Y81"/>
  <c r="Y83"/>
  <c r="Y84"/>
  <c r="Y87"/>
  <c r="Y89"/>
  <c r="Y90"/>
  <c r="Y93"/>
  <c r="Y95"/>
  <c r="Y96"/>
  <c r="Y99"/>
  <c r="Y101"/>
  <c r="Y102"/>
  <c r="Y108"/>
  <c r="Y110"/>
  <c r="Y111"/>
  <c r="Y114"/>
  <c r="Y116"/>
  <c r="Y117"/>
  <c r="Y120"/>
  <c r="X134"/>
  <c r="T130"/>
  <c r="K4"/>
  <c r="K5"/>
  <c r="K6"/>
  <c r="K8"/>
  <c r="H10"/>
  <c r="K12"/>
  <c r="K14"/>
  <c r="H34"/>
  <c r="K35"/>
  <c r="H36"/>
  <c r="K37"/>
  <c r="K38"/>
  <c r="H39"/>
  <c r="H40"/>
  <c r="H42"/>
  <c r="H55"/>
  <c r="K56"/>
  <c r="H57"/>
  <c r="H58"/>
  <c r="K59"/>
  <c r="H60"/>
  <c r="H61"/>
  <c r="H63"/>
  <c r="K65"/>
  <c r="K66"/>
  <c r="K67"/>
  <c r="K69"/>
  <c r="H70"/>
  <c r="K71"/>
  <c r="K106"/>
  <c r="H107"/>
  <c r="K108"/>
  <c r="H109"/>
  <c r="K110"/>
  <c r="K111"/>
  <c r="H112"/>
  <c r="K113"/>
  <c r="K114"/>
  <c r="K115"/>
  <c r="K116"/>
  <c r="K117"/>
  <c r="H118"/>
  <c r="K119"/>
  <c r="H120"/>
  <c r="N10"/>
  <c r="N12"/>
  <c r="N14"/>
  <c r="N19"/>
  <c r="N21"/>
  <c r="N25"/>
  <c r="N27"/>
  <c r="N29"/>
  <c r="N34"/>
  <c r="N36"/>
  <c r="N38"/>
  <c r="N40"/>
  <c r="N42"/>
  <c r="N50"/>
  <c r="N57"/>
  <c r="N61"/>
  <c r="N63"/>
  <c r="N65"/>
  <c r="N67"/>
  <c r="N69"/>
  <c r="N71"/>
  <c r="N78"/>
  <c r="N83"/>
  <c r="N87"/>
  <c r="N91"/>
  <c r="N95"/>
  <c r="N99"/>
  <c r="N106"/>
  <c r="N114"/>
  <c r="N118"/>
  <c r="Q27"/>
  <c r="Q130" s="1"/>
  <c r="Q29"/>
  <c r="Q36"/>
  <c r="U8"/>
  <c r="U14"/>
  <c r="U23"/>
  <c r="U25"/>
  <c r="U30"/>
  <c r="U47"/>
  <c r="U56"/>
  <c r="U62"/>
  <c r="U68"/>
  <c r="U77"/>
  <c r="U83"/>
  <c r="U89"/>
  <c r="U95"/>
  <c r="U101"/>
  <c r="U110"/>
  <c r="U116"/>
  <c r="Y5"/>
  <c r="Y11"/>
  <c r="Y20"/>
  <c r="Y27"/>
  <c r="Y36"/>
  <c r="Y41"/>
  <c r="Y50"/>
  <c r="Y59"/>
  <c r="Y65"/>
  <c r="Y71"/>
  <c r="Y80"/>
  <c r="Y86"/>
  <c r="Y92"/>
  <c r="Y98"/>
  <c r="Y107"/>
  <c r="Y113"/>
  <c r="Y119"/>
  <c r="J203" i="7"/>
  <c r="Q7" i="10" s="1"/>
  <c r="J200" i="5"/>
  <c r="O4" i="10" s="1"/>
  <c r="J204" i="5"/>
  <c r="O8" i="10" s="1"/>
  <c r="F164" i="7"/>
  <c r="B194" s="1"/>
  <c r="U106"/>
  <c r="U112"/>
  <c r="U118"/>
  <c r="Y26"/>
  <c r="Y28"/>
  <c r="Y38"/>
  <c r="Y40"/>
  <c r="H102"/>
  <c r="H30"/>
  <c r="U94"/>
  <c r="U82"/>
  <c r="U26"/>
  <c r="Y100"/>
  <c r="Y76"/>
  <c r="F169" i="5"/>
  <c r="B195" s="1"/>
  <c r="F170"/>
  <c r="C195" s="1"/>
  <c r="F171"/>
  <c r="D195" s="1"/>
  <c r="F180"/>
  <c r="H21" i="6"/>
  <c r="K5"/>
  <c r="Y85"/>
  <c r="Y22"/>
  <c r="L166"/>
  <c r="Y81"/>
  <c r="Y83"/>
  <c r="Y87"/>
  <c r="Y89"/>
  <c r="L188"/>
  <c r="O166"/>
  <c r="M166"/>
  <c r="K192" s="1"/>
  <c r="G179"/>
  <c r="Q90"/>
  <c r="Y47"/>
  <c r="Y51"/>
  <c r="Y101"/>
  <c r="Y108"/>
  <c r="Y110"/>
  <c r="Y114"/>
  <c r="Y116"/>
  <c r="Y120"/>
  <c r="H108"/>
  <c r="H9"/>
  <c r="K90"/>
  <c r="K85"/>
  <c r="K55"/>
  <c r="H82"/>
  <c r="U19"/>
  <c r="Y100"/>
  <c r="Y88"/>
  <c r="Y82"/>
  <c r="Y7"/>
  <c r="L185"/>
  <c r="Y38"/>
  <c r="Y76"/>
  <c r="K82"/>
  <c r="K83"/>
  <c r="K84"/>
  <c r="K86"/>
  <c r="K87"/>
  <c r="K88"/>
  <c r="K89"/>
  <c r="K91"/>
  <c r="K100"/>
  <c r="K101"/>
  <c r="K102"/>
  <c r="Q118"/>
  <c r="U10"/>
  <c r="U31"/>
  <c r="Y5"/>
  <c r="Y9"/>
  <c r="Y11"/>
  <c r="Y15"/>
  <c r="Y25"/>
  <c r="Y27"/>
  <c r="Y29"/>
  <c r="Y33"/>
  <c r="Y35"/>
  <c r="Y37"/>
  <c r="Y77"/>
  <c r="Q62"/>
  <c r="Y42"/>
  <c r="Y56"/>
  <c r="H117"/>
  <c r="H24"/>
  <c r="P186"/>
  <c r="H113"/>
  <c r="H107"/>
  <c r="H58"/>
  <c r="H20"/>
  <c r="P187"/>
  <c r="U22"/>
  <c r="Y118"/>
  <c r="Y94"/>
  <c r="Y79"/>
  <c r="Y67"/>
  <c r="Y58"/>
  <c r="Y28"/>
  <c r="Y13"/>
  <c r="M165"/>
  <c r="J192" s="1"/>
  <c r="S170"/>
  <c r="W179"/>
  <c r="F183"/>
  <c r="Y23"/>
  <c r="Y61"/>
  <c r="Y97"/>
  <c r="Q81"/>
  <c r="Y6"/>
  <c r="Y8"/>
  <c r="Y12"/>
  <c r="Y14"/>
  <c r="Y30"/>
  <c r="Y32"/>
  <c r="Y36"/>
  <c r="Y48"/>
  <c r="Y50"/>
  <c r="Y60"/>
  <c r="Y62"/>
  <c r="Y102"/>
  <c r="Y107"/>
  <c r="Y111"/>
  <c r="Y113"/>
  <c r="Y117"/>
  <c r="R173"/>
  <c r="V169"/>
  <c r="L175"/>
  <c r="H47"/>
  <c r="H19"/>
  <c r="H7"/>
  <c r="K29"/>
  <c r="H30"/>
  <c r="H23"/>
  <c r="H8"/>
  <c r="U34"/>
  <c r="U28"/>
  <c r="U13"/>
  <c r="U7"/>
  <c r="Y115"/>
  <c r="Y112"/>
  <c r="Y109"/>
  <c r="Y106"/>
  <c r="Y49"/>
  <c r="Y46"/>
  <c r="Y31"/>
  <c r="Y26"/>
  <c r="Y19"/>
  <c r="Y10"/>
  <c r="Y4"/>
  <c r="O188"/>
  <c r="F188"/>
  <c r="L183"/>
  <c r="R171"/>
  <c r="L178"/>
  <c r="V180"/>
  <c r="P164"/>
  <c r="L192" s="1"/>
  <c r="W164"/>
  <c r="K4"/>
  <c r="H5"/>
  <c r="K6"/>
  <c r="K7"/>
  <c r="K8"/>
  <c r="K9"/>
  <c r="K10"/>
  <c r="K11"/>
  <c r="K12"/>
  <c r="H14"/>
  <c r="H126" s="1"/>
  <c r="K26"/>
  <c r="K27"/>
  <c r="K28"/>
  <c r="K30"/>
  <c r="K31"/>
  <c r="K32"/>
  <c r="K33"/>
  <c r="K34"/>
  <c r="K35"/>
  <c r="K36"/>
  <c r="K37"/>
  <c r="K46"/>
  <c r="K47"/>
  <c r="K48"/>
  <c r="K49"/>
  <c r="K50"/>
  <c r="K51"/>
  <c r="K64"/>
  <c r="K65"/>
  <c r="K66"/>
  <c r="K67"/>
  <c r="K69"/>
  <c r="K70"/>
  <c r="K71"/>
  <c r="K72"/>
  <c r="K106"/>
  <c r="K107"/>
  <c r="K108"/>
  <c r="K109"/>
  <c r="K110"/>
  <c r="K111"/>
  <c r="K112"/>
  <c r="K113"/>
  <c r="K114"/>
  <c r="K115"/>
  <c r="K116"/>
  <c r="K117"/>
  <c r="N7"/>
  <c r="Q40"/>
  <c r="Q58"/>
  <c r="Q72"/>
  <c r="Q145" s="1"/>
  <c r="Q82"/>
  <c r="Q85"/>
  <c r="Q150" s="1"/>
  <c r="Q88"/>
  <c r="Q107"/>
  <c r="Q157" s="1"/>
  <c r="Q114"/>
  <c r="Q159" s="1"/>
  <c r="Q117"/>
  <c r="U6"/>
  <c r="U8"/>
  <c r="U11"/>
  <c r="U15"/>
  <c r="U30"/>
  <c r="U32"/>
  <c r="U36"/>
  <c r="U48"/>
  <c r="U50"/>
  <c r="U65"/>
  <c r="U69"/>
  <c r="U71"/>
  <c r="U84"/>
  <c r="U86"/>
  <c r="U90"/>
  <c r="U92"/>
  <c r="U96"/>
  <c r="U98"/>
  <c r="U102"/>
  <c r="U107"/>
  <c r="U111"/>
  <c r="U113"/>
  <c r="U117"/>
  <c r="Q26"/>
  <c r="Q130" s="1"/>
  <c r="Q66"/>
  <c r="Q143" s="1"/>
  <c r="U5"/>
  <c r="U12"/>
  <c r="U14"/>
  <c r="U27"/>
  <c r="U29"/>
  <c r="U33"/>
  <c r="U35"/>
  <c r="U37"/>
  <c r="Y65"/>
  <c r="Y66"/>
  <c r="Y69"/>
  <c r="Y71"/>
  <c r="Y92"/>
  <c r="Y96"/>
  <c r="Y98"/>
  <c r="G174"/>
  <c r="J185"/>
  <c r="M174"/>
  <c r="P174"/>
  <c r="S186"/>
  <c r="R188"/>
  <c r="V184"/>
  <c r="M185"/>
  <c r="L187"/>
  <c r="R183"/>
  <c r="G165"/>
  <c r="C192" s="1"/>
  <c r="S165"/>
  <c r="M170"/>
  <c r="J193" s="1"/>
  <c r="O171"/>
  <c r="R178"/>
  <c r="I179"/>
  <c r="P179"/>
  <c r="R180"/>
  <c r="I165"/>
  <c r="F194" s="1"/>
  <c r="G180"/>
  <c r="J188"/>
  <c r="S173"/>
  <c r="S169"/>
  <c r="M173"/>
  <c r="M178"/>
  <c r="M169"/>
  <c r="I193" s="1"/>
  <c r="G164"/>
  <c r="B192" s="1"/>
  <c r="G183"/>
  <c r="O174"/>
  <c r="O170"/>
  <c r="O186"/>
  <c r="R174"/>
  <c r="R165"/>
  <c r="V174"/>
  <c r="V170"/>
  <c r="V165"/>
  <c r="V185"/>
  <c r="F165"/>
  <c r="C194" s="1"/>
  <c r="F185"/>
  <c r="F175"/>
  <c r="F171"/>
  <c r="D195" s="1"/>
  <c r="F166"/>
  <c r="D194" s="1"/>
  <c r="F187"/>
  <c r="I175"/>
  <c r="I188"/>
  <c r="S175"/>
  <c r="S187"/>
  <c r="W175"/>
  <c r="W180"/>
  <c r="F173"/>
  <c r="F178"/>
  <c r="F169"/>
  <c r="B195" s="1"/>
  <c r="F184"/>
  <c r="V173"/>
  <c r="V164"/>
  <c r="V183"/>
  <c r="I178"/>
  <c r="I183"/>
  <c r="V175"/>
  <c r="V171"/>
  <c r="V166"/>
  <c r="V188"/>
  <c r="K19"/>
  <c r="K21"/>
  <c r="Q23"/>
  <c r="K23"/>
  <c r="K129" s="1"/>
  <c r="Q25"/>
  <c r="K25"/>
  <c r="Q77"/>
  <c r="K77"/>
  <c r="H22"/>
  <c r="W187"/>
  <c r="W183"/>
  <c r="G188"/>
  <c r="M184"/>
  <c r="K61"/>
  <c r="K142" s="1"/>
  <c r="W184"/>
  <c r="I186"/>
  <c r="G187"/>
  <c r="M183"/>
  <c r="V186"/>
  <c r="F186"/>
  <c r="M164"/>
  <c r="I192" s="1"/>
  <c r="O165"/>
  <c r="W166"/>
  <c r="P169"/>
  <c r="L193" s="1"/>
  <c r="F170"/>
  <c r="C195" s="1"/>
  <c r="G171"/>
  <c r="D193" s="1"/>
  <c r="M171"/>
  <c r="K193" s="1"/>
  <c r="G178"/>
  <c r="P178"/>
  <c r="I180"/>
  <c r="P180"/>
  <c r="J183"/>
  <c r="Q21"/>
  <c r="Q24"/>
  <c r="Q42"/>
  <c r="Q56"/>
  <c r="Q60"/>
  <c r="Q79"/>
  <c r="Q96"/>
  <c r="Q153" s="1"/>
  <c r="Q120"/>
  <c r="U21"/>
  <c r="U23"/>
  <c r="U25"/>
  <c r="O173"/>
  <c r="O184"/>
  <c r="W178"/>
  <c r="W169"/>
  <c r="I170"/>
  <c r="F195" s="1"/>
  <c r="I185"/>
  <c r="Q20"/>
  <c r="K20"/>
  <c r="Q39"/>
  <c r="Q134" s="1"/>
  <c r="Q41"/>
  <c r="K41"/>
  <c r="K135" s="1"/>
  <c r="Q55"/>
  <c r="H55"/>
  <c r="Q57"/>
  <c r="K57"/>
  <c r="Q59"/>
  <c r="K59"/>
  <c r="K141" s="1"/>
  <c r="Q61"/>
  <c r="Q63"/>
  <c r="K76"/>
  <c r="Q80"/>
  <c r="K80"/>
  <c r="K148" s="1"/>
  <c r="H93"/>
  <c r="H152" s="1"/>
  <c r="Q119"/>
  <c r="K119"/>
  <c r="K161" s="1"/>
  <c r="U39"/>
  <c r="Q22"/>
  <c r="Q78"/>
  <c r="Q97"/>
  <c r="U20"/>
  <c r="U24"/>
  <c r="U41"/>
  <c r="U57"/>
  <c r="U59"/>
  <c r="U63"/>
  <c r="U78"/>
  <c r="U80"/>
  <c r="U119"/>
  <c r="Y20"/>
  <c r="Y24"/>
  <c r="Y39"/>
  <c r="Y41"/>
  <c r="Y57"/>
  <c r="Y59"/>
  <c r="Y63"/>
  <c r="Y78"/>
  <c r="Y80"/>
  <c r="Y93"/>
  <c r="Y95"/>
  <c r="Y99"/>
  <c r="Y119"/>
  <c r="I173"/>
  <c r="P173"/>
  <c r="W173"/>
  <c r="G173"/>
  <c r="O178"/>
  <c r="R169"/>
  <c r="F174"/>
  <c r="J179"/>
  <c r="G186"/>
  <c r="G175"/>
  <c r="J187"/>
  <c r="U42"/>
  <c r="U47"/>
  <c r="U51"/>
  <c r="U56"/>
  <c r="U60"/>
  <c r="U62"/>
  <c r="U66"/>
  <c r="U68"/>
  <c r="U72"/>
  <c r="U77"/>
  <c r="U81"/>
  <c r="U83"/>
  <c r="U87"/>
  <c r="U89"/>
  <c r="U93"/>
  <c r="U95"/>
  <c r="U99"/>
  <c r="U101"/>
  <c r="U108"/>
  <c r="U110"/>
  <c r="U114"/>
  <c r="U116"/>
  <c r="U120"/>
  <c r="U115" i="7"/>
  <c r="U61"/>
  <c r="U19"/>
  <c r="Y61"/>
  <c r="U49"/>
  <c r="U85"/>
  <c r="Y49"/>
  <c r="Y85"/>
  <c r="V175"/>
  <c r="W174"/>
  <c r="V165"/>
  <c r="F183"/>
  <c r="F174"/>
  <c r="F171"/>
  <c r="D195" s="1"/>
  <c r="V171"/>
  <c r="R175"/>
  <c r="O171"/>
  <c r="L180"/>
  <c r="I175"/>
  <c r="W175"/>
  <c r="S187"/>
  <c r="J188"/>
  <c r="G166"/>
  <c r="D192" s="1"/>
  <c r="W179"/>
  <c r="S186"/>
  <c r="P179"/>
  <c r="M174"/>
  <c r="J179"/>
  <c r="V185"/>
  <c r="R185"/>
  <c r="O185"/>
  <c r="L185"/>
  <c r="I185"/>
  <c r="G174"/>
  <c r="W173"/>
  <c r="G173"/>
  <c r="V184"/>
  <c r="M178"/>
  <c r="W187"/>
  <c r="W185"/>
  <c r="J175"/>
  <c r="H101"/>
  <c r="W186"/>
  <c r="P185"/>
  <c r="S188"/>
  <c r="M184"/>
  <c r="U97"/>
  <c r="U91"/>
  <c r="U79"/>
  <c r="U70"/>
  <c r="U64"/>
  <c r="U58"/>
  <c r="Y118"/>
  <c r="Y112"/>
  <c r="Y106"/>
  <c r="Y97"/>
  <c r="Y91"/>
  <c r="Y79"/>
  <c r="Y70"/>
  <c r="Y64"/>
  <c r="Y58"/>
  <c r="Y34"/>
  <c r="Y22"/>
  <c r="Y13"/>
  <c r="Y7"/>
  <c r="V187"/>
  <c r="O187"/>
  <c r="I187"/>
  <c r="G187"/>
  <c r="M185"/>
  <c r="G183"/>
  <c r="R188"/>
  <c r="L188"/>
  <c r="F185"/>
  <c r="M164"/>
  <c r="I192" s="1"/>
  <c r="G165"/>
  <c r="C192" s="1"/>
  <c r="J165"/>
  <c r="F192" s="1"/>
  <c r="M165"/>
  <c r="J192" s="1"/>
  <c r="P165"/>
  <c r="M192" s="1"/>
  <c r="S165"/>
  <c r="W165"/>
  <c r="L166"/>
  <c r="R166"/>
  <c r="W166"/>
  <c r="M169"/>
  <c r="I193" s="1"/>
  <c r="G170"/>
  <c r="C193" s="1"/>
  <c r="M170"/>
  <c r="J193" s="1"/>
  <c r="S170"/>
  <c r="I171"/>
  <c r="G195" s="1"/>
  <c r="R180"/>
  <c r="W180"/>
  <c r="U10"/>
  <c r="U4"/>
  <c r="N46"/>
  <c r="N61"/>
  <c r="N64"/>
  <c r="N80"/>
  <c r="N98"/>
  <c r="N48"/>
  <c r="N63"/>
  <c r="N66"/>
  <c r="N84"/>
  <c r="F175"/>
  <c r="S183"/>
  <c r="I184"/>
  <c r="G184"/>
  <c r="P173"/>
  <c r="G164"/>
  <c r="B192" s="1"/>
  <c r="G169"/>
  <c r="B193" s="1"/>
  <c r="F188"/>
  <c r="F180"/>
  <c r="O175"/>
  <c r="I169"/>
  <c r="E195" s="1"/>
  <c r="O173"/>
  <c r="Q5"/>
  <c r="Q14"/>
  <c r="Q19"/>
  <c r="Q21"/>
  <c r="Q32"/>
  <c r="Q34"/>
  <c r="U36"/>
  <c r="Q36"/>
  <c r="Q38"/>
  <c r="Q40"/>
  <c r="U42"/>
  <c r="Q42"/>
  <c r="Q50"/>
  <c r="Q55"/>
  <c r="Q57"/>
  <c r="Q59"/>
  <c r="N59"/>
  <c r="Q68"/>
  <c r="N68"/>
  <c r="Q70"/>
  <c r="N70"/>
  <c r="Q72"/>
  <c r="N72"/>
  <c r="Q86"/>
  <c r="N86"/>
  <c r="Q88"/>
  <c r="Q90"/>
  <c r="N106"/>
  <c r="Q106"/>
  <c r="Q108"/>
  <c r="N108"/>
  <c r="Q115"/>
  <c r="Q117"/>
  <c r="Q119"/>
  <c r="O184"/>
  <c r="I164"/>
  <c r="E194" s="1"/>
  <c r="W164"/>
  <c r="W169"/>
  <c r="W178"/>
  <c r="M175"/>
  <c r="P175"/>
  <c r="S175"/>
  <c r="G180"/>
  <c r="J187"/>
  <c r="M188"/>
  <c r="P180"/>
  <c r="S180"/>
  <c r="Q4"/>
  <c r="Q6"/>
  <c r="Q13"/>
  <c r="Q15"/>
  <c r="Q20"/>
  <c r="Q22"/>
  <c r="Q31"/>
  <c r="U33"/>
  <c r="U132" s="1"/>
  <c r="Q33"/>
  <c r="Q35"/>
  <c r="U35"/>
  <c r="Q37"/>
  <c r="U37"/>
  <c r="U39"/>
  <c r="Q39"/>
  <c r="Q41"/>
  <c r="U41"/>
  <c r="Q49"/>
  <c r="Q51"/>
  <c r="Q56"/>
  <c r="N58"/>
  <c r="Q58"/>
  <c r="Q60"/>
  <c r="N60"/>
  <c r="N67"/>
  <c r="Q67"/>
  <c r="Q69"/>
  <c r="Q71"/>
  <c r="N71"/>
  <c r="H71"/>
  <c r="H145" s="1"/>
  <c r="N85"/>
  <c r="Q85"/>
  <c r="Q87"/>
  <c r="Q89"/>
  <c r="Q107"/>
  <c r="N107"/>
  <c r="Q116"/>
  <c r="Q118"/>
  <c r="Q120"/>
  <c r="N120"/>
  <c r="R173"/>
  <c r="V173"/>
  <c r="F178"/>
  <c r="I178"/>
  <c r="L178"/>
  <c r="O178"/>
  <c r="R178"/>
  <c r="V178"/>
  <c r="J183"/>
  <c r="M173"/>
  <c r="P178"/>
  <c r="S173"/>
  <c r="G178"/>
  <c r="P183"/>
  <c r="S178"/>
  <c r="S174"/>
  <c r="F179"/>
  <c r="I174"/>
  <c r="L174"/>
  <c r="O174"/>
  <c r="R174"/>
  <c r="V179"/>
  <c r="N47"/>
  <c r="N62"/>
  <c r="N65"/>
  <c r="N79"/>
  <c r="N81"/>
  <c r="N83"/>
  <c r="N96"/>
  <c r="N97"/>
  <c r="N99"/>
  <c r="N101"/>
  <c r="N110"/>
  <c r="Q109"/>
  <c r="U6"/>
  <c r="U8"/>
  <c r="U12"/>
  <c r="U14"/>
  <c r="U21"/>
  <c r="U23"/>
  <c r="U25"/>
  <c r="U27"/>
  <c r="U29"/>
  <c r="U47"/>
  <c r="U51"/>
  <c r="U56"/>
  <c r="U60"/>
  <c r="U62"/>
  <c r="U66"/>
  <c r="U68"/>
  <c r="U72"/>
  <c r="U77"/>
  <c r="U81"/>
  <c r="U83"/>
  <c r="U87"/>
  <c r="U89"/>
  <c r="U93"/>
  <c r="U95"/>
  <c r="U99"/>
  <c r="U101"/>
  <c r="U108"/>
  <c r="U110"/>
  <c r="U114"/>
  <c r="U116"/>
  <c r="U120"/>
  <c r="Y5"/>
  <c r="Y9"/>
  <c r="Y11"/>
  <c r="Y15"/>
  <c r="Y20"/>
  <c r="Y24"/>
  <c r="Y30"/>
  <c r="Y32"/>
  <c r="Y36"/>
  <c r="Y42"/>
  <c r="Y47"/>
  <c r="Y51"/>
  <c r="Y56"/>
  <c r="Y60"/>
  <c r="Y62"/>
  <c r="Y66"/>
  <c r="Y68"/>
  <c r="Y72"/>
  <c r="Y77"/>
  <c r="Y81"/>
  <c r="Y83"/>
  <c r="Y87"/>
  <c r="Y89"/>
  <c r="Y93"/>
  <c r="Y95"/>
  <c r="Y99"/>
  <c r="Y101"/>
  <c r="Y108"/>
  <c r="Y110"/>
  <c r="Y114"/>
  <c r="Y116"/>
  <c r="Y120"/>
  <c r="N102"/>
  <c r="U5"/>
  <c r="U9"/>
  <c r="U11"/>
  <c r="U15"/>
  <c r="U20"/>
  <c r="U24"/>
  <c r="U30"/>
  <c r="U48"/>
  <c r="U50"/>
  <c r="U57"/>
  <c r="U59"/>
  <c r="U63"/>
  <c r="U65"/>
  <c r="U69"/>
  <c r="U71"/>
  <c r="U78"/>
  <c r="U80"/>
  <c r="U84"/>
  <c r="U86"/>
  <c r="U90"/>
  <c r="U92"/>
  <c r="U96"/>
  <c r="U98"/>
  <c r="U102"/>
  <c r="U107"/>
  <c r="U111"/>
  <c r="U113"/>
  <c r="U117"/>
  <c r="U119"/>
  <c r="Y6"/>
  <c r="Y8"/>
  <c r="Y12"/>
  <c r="Y14"/>
  <c r="Y21"/>
  <c r="Y23"/>
  <c r="Y25"/>
  <c r="Y27"/>
  <c r="Y29"/>
  <c r="Y33"/>
  <c r="Y35"/>
  <c r="Y37"/>
  <c r="Y39"/>
  <c r="Y41"/>
  <c r="Y48"/>
  <c r="Y50"/>
  <c r="Y57"/>
  <c r="Y59"/>
  <c r="Y63"/>
  <c r="Y65"/>
  <c r="Y69"/>
  <c r="Y71"/>
  <c r="Y78"/>
  <c r="Y80"/>
  <c r="Y84"/>
  <c r="Y86"/>
  <c r="Y90"/>
  <c r="Y92"/>
  <c r="Y96"/>
  <c r="Y98"/>
  <c r="Y102"/>
  <c r="Y107"/>
  <c r="Y111"/>
  <c r="Y113"/>
  <c r="Y117"/>
  <c r="Y119"/>
  <c r="J166"/>
  <c r="G192" s="1"/>
  <c r="M166"/>
  <c r="K192" s="1"/>
  <c r="P166"/>
  <c r="N192" s="1"/>
  <c r="S166"/>
  <c r="J171"/>
  <c r="G193" s="1"/>
  <c r="M171"/>
  <c r="K193" s="1"/>
  <c r="P171"/>
  <c r="N193" s="1"/>
  <c r="S171"/>
  <c r="J180"/>
  <c r="M180"/>
  <c r="G188"/>
  <c r="I170"/>
  <c r="F195" s="1"/>
  <c r="L170"/>
  <c r="O170"/>
  <c r="R170"/>
  <c r="V170"/>
  <c r="I179"/>
  <c r="L179"/>
  <c r="O179"/>
  <c r="R179"/>
  <c r="V174"/>
  <c r="S164"/>
  <c r="S169"/>
  <c r="P184"/>
  <c r="J173"/>
  <c r="J184"/>
  <c r="S184"/>
  <c r="M183"/>
  <c r="J164"/>
  <c r="E192" s="1"/>
  <c r="P164"/>
  <c r="L192" s="1"/>
  <c r="J169"/>
  <c r="E193" s="1"/>
  <c r="P169"/>
  <c r="L193" s="1"/>
  <c r="J178"/>
  <c r="R184"/>
  <c r="L184"/>
  <c r="V183"/>
  <c r="O183"/>
  <c r="I183"/>
  <c r="L164"/>
  <c r="O164"/>
  <c r="R164"/>
  <c r="V164"/>
  <c r="L169"/>
  <c r="O169"/>
  <c r="R169"/>
  <c r="V169"/>
  <c r="L173"/>
  <c r="U118" i="6"/>
  <c r="U115"/>
  <c r="U112"/>
  <c r="U109"/>
  <c r="U106"/>
  <c r="U100"/>
  <c r="U97"/>
  <c r="U94"/>
  <c r="U91"/>
  <c r="U88"/>
  <c r="U85"/>
  <c r="U82"/>
  <c r="U79"/>
  <c r="U76"/>
  <c r="U70"/>
  <c r="U67"/>
  <c r="U64"/>
  <c r="U61"/>
  <c r="U58"/>
  <c r="U55"/>
  <c r="U49"/>
  <c r="U46"/>
  <c r="U40"/>
  <c r="R187"/>
  <c r="R186"/>
  <c r="S183"/>
  <c r="R184"/>
  <c r="S164"/>
  <c r="R166"/>
  <c r="R170"/>
  <c r="S171"/>
  <c r="S178"/>
  <c r="R179"/>
  <c r="S180"/>
  <c r="P183"/>
  <c r="O183"/>
  <c r="O187"/>
  <c r="O185"/>
  <c r="O164"/>
  <c r="P165"/>
  <c r="M192" s="1"/>
  <c r="P166"/>
  <c r="N192" s="1"/>
  <c r="O169"/>
  <c r="P170"/>
  <c r="M193" s="1"/>
  <c r="P171"/>
  <c r="N193" s="1"/>
  <c r="O179"/>
  <c r="O180"/>
  <c r="M188"/>
  <c r="M186"/>
  <c r="M187"/>
  <c r="L186"/>
  <c r="L184"/>
  <c r="L164"/>
  <c r="L165"/>
  <c r="L169"/>
  <c r="L170"/>
  <c r="L179"/>
  <c r="M180"/>
  <c r="J175"/>
  <c r="J173"/>
  <c r="J186"/>
  <c r="I187"/>
  <c r="I184"/>
  <c r="I164"/>
  <c r="E194" s="1"/>
  <c r="J164"/>
  <c r="E192" s="1"/>
  <c r="J165"/>
  <c r="F192" s="1"/>
  <c r="I166"/>
  <c r="G194" s="1"/>
  <c r="J166"/>
  <c r="G192" s="1"/>
  <c r="I169"/>
  <c r="E195" s="1"/>
  <c r="J169"/>
  <c r="E193" s="1"/>
  <c r="J170"/>
  <c r="F193" s="1"/>
  <c r="I171"/>
  <c r="G195" s="1"/>
  <c r="J171"/>
  <c r="G193" s="1"/>
  <c r="J178"/>
  <c r="J180"/>
  <c r="S188" i="3"/>
  <c r="F165"/>
  <c r="C194" s="1"/>
  <c r="R170"/>
  <c r="F173"/>
  <c r="S173"/>
  <c r="J183"/>
  <c r="M169"/>
  <c r="I193" s="1"/>
  <c r="G169"/>
  <c r="B193" s="1"/>
  <c r="U115"/>
  <c r="U76"/>
  <c r="U46"/>
  <c r="Y109"/>
  <c r="H36"/>
  <c r="K115"/>
  <c r="H80"/>
  <c r="H26"/>
  <c r="H20"/>
  <c r="V165"/>
  <c r="R179"/>
  <c r="R164"/>
  <c r="G188"/>
  <c r="U109"/>
  <c r="U82"/>
  <c r="U38"/>
  <c r="U26"/>
  <c r="U10"/>
  <c r="Y115"/>
  <c r="Y88"/>
  <c r="Y76"/>
  <c r="Y46"/>
  <c r="Y4"/>
  <c r="H101"/>
  <c r="H40"/>
  <c r="H24"/>
  <c r="M187"/>
  <c r="G175"/>
  <c r="K117"/>
  <c r="K111"/>
  <c r="K64"/>
  <c r="K46"/>
  <c r="H113"/>
  <c r="H88"/>
  <c r="H82"/>
  <c r="H38"/>
  <c r="H32"/>
  <c r="H132" s="1"/>
  <c r="H14"/>
  <c r="H8"/>
  <c r="W188"/>
  <c r="G178"/>
  <c r="O165"/>
  <c r="I170"/>
  <c r="F195" s="1"/>
  <c r="I179"/>
  <c r="G183"/>
  <c r="J184"/>
  <c r="M178"/>
  <c r="G179"/>
  <c r="F166"/>
  <c r="D194" s="1"/>
  <c r="L164"/>
  <c r="L178"/>
  <c r="O179"/>
  <c r="R185"/>
  <c r="F179"/>
  <c r="L184"/>
  <c r="F188"/>
  <c r="L173"/>
  <c r="R173"/>
  <c r="O186"/>
  <c r="I187"/>
  <c r="V185"/>
  <c r="I185"/>
  <c r="V183"/>
  <c r="R166"/>
  <c r="V170"/>
  <c r="I171"/>
  <c r="G195" s="1"/>
  <c r="O171"/>
  <c r="V171"/>
  <c r="L179"/>
  <c r="G171"/>
  <c r="D193" s="1"/>
  <c r="F164"/>
  <c r="B194" s="1"/>
  <c r="I169"/>
  <c r="E195" s="1"/>
  <c r="O183"/>
  <c r="R178"/>
  <c r="V173"/>
  <c r="M165"/>
  <c r="J192" s="1"/>
  <c r="H46"/>
  <c r="H51"/>
  <c r="K70"/>
  <c r="K71"/>
  <c r="K72"/>
  <c r="K108"/>
  <c r="K157" s="1"/>
  <c r="H109"/>
  <c r="K110"/>
  <c r="K158" s="1"/>
  <c r="H111"/>
  <c r="H112"/>
  <c r="K113"/>
  <c r="H114"/>
  <c r="H115"/>
  <c r="K118"/>
  <c r="K119"/>
  <c r="K120"/>
  <c r="N113"/>
  <c r="Q111"/>
  <c r="Q158" s="1"/>
  <c r="N51"/>
  <c r="U51"/>
  <c r="U72"/>
  <c r="U95"/>
  <c r="U108"/>
  <c r="U110"/>
  <c r="U114"/>
  <c r="U120"/>
  <c r="M164"/>
  <c r="I192" s="1"/>
  <c r="P183"/>
  <c r="P173"/>
  <c r="M183"/>
  <c r="J173"/>
  <c r="M184"/>
  <c r="S169"/>
  <c r="V186"/>
  <c r="J188"/>
  <c r="M188"/>
  <c r="P187"/>
  <c r="S180"/>
  <c r="N36"/>
  <c r="N42"/>
  <c r="N68"/>
  <c r="N80"/>
  <c r="N86"/>
  <c r="N92"/>
  <c r="N101"/>
  <c r="Q37"/>
  <c r="Q79"/>
  <c r="Q148" s="1"/>
  <c r="Q85"/>
  <c r="Q150" s="1"/>
  <c r="Q91"/>
  <c r="Q100"/>
  <c r="Q155" s="1"/>
  <c r="U36"/>
  <c r="U42"/>
  <c r="U62"/>
  <c r="U68"/>
  <c r="U77"/>
  <c r="U81"/>
  <c r="U83"/>
  <c r="U87"/>
  <c r="U89"/>
  <c r="U101"/>
  <c r="S178"/>
  <c r="U118"/>
  <c r="U112"/>
  <c r="U106"/>
  <c r="U97"/>
  <c r="U91"/>
  <c r="U85"/>
  <c r="U79"/>
  <c r="U70"/>
  <c r="U64"/>
  <c r="U58"/>
  <c r="U49"/>
  <c r="U40"/>
  <c r="U34"/>
  <c r="U28"/>
  <c r="U22"/>
  <c r="U13"/>
  <c r="U7"/>
  <c r="Y118"/>
  <c r="Y112"/>
  <c r="Y106"/>
  <c r="Y97"/>
  <c r="Y91"/>
  <c r="Y85"/>
  <c r="Y79"/>
  <c r="Y70"/>
  <c r="Y64"/>
  <c r="Y58"/>
  <c r="Y49"/>
  <c r="Y40"/>
  <c r="Y34"/>
  <c r="Y28"/>
  <c r="Y22"/>
  <c r="Y13"/>
  <c r="Y7"/>
  <c r="H92"/>
  <c r="H76"/>
  <c r="H62"/>
  <c r="H49"/>
  <c r="H34"/>
  <c r="H27"/>
  <c r="H21"/>
  <c r="H15"/>
  <c r="H10"/>
  <c r="H4"/>
  <c r="G187"/>
  <c r="M175"/>
  <c r="W174"/>
  <c r="W173"/>
  <c r="K89"/>
  <c r="K86"/>
  <c r="K79"/>
  <c r="K13"/>
  <c r="H100"/>
  <c r="H87"/>
  <c r="H84"/>
  <c r="H77"/>
  <c r="H63"/>
  <c r="H60"/>
  <c r="H141" s="1"/>
  <c r="H47"/>
  <c r="H35"/>
  <c r="H29"/>
  <c r="H131" s="1"/>
  <c r="H25"/>
  <c r="P188"/>
  <c r="J187"/>
  <c r="P186"/>
  <c r="G185"/>
  <c r="G184"/>
  <c r="R186"/>
  <c r="F186"/>
  <c r="L174"/>
  <c r="P184"/>
  <c r="I173"/>
  <c r="M173"/>
  <c r="O173"/>
  <c r="S184"/>
  <c r="J178"/>
  <c r="W184"/>
  <c r="L185"/>
  <c r="F185"/>
  <c r="M170"/>
  <c r="J193" s="1"/>
  <c r="J169"/>
  <c r="E193" s="1"/>
  <c r="J164"/>
  <c r="E192" s="1"/>
  <c r="G164"/>
  <c r="B192" s="1"/>
  <c r="F183"/>
  <c r="I164"/>
  <c r="E194" s="1"/>
  <c r="P164"/>
  <c r="L192" s="1"/>
  <c r="S164"/>
  <c r="L165"/>
  <c r="P165"/>
  <c r="M192" s="1"/>
  <c r="S165"/>
  <c r="W165"/>
  <c r="G166"/>
  <c r="D192" s="1"/>
  <c r="J166"/>
  <c r="G192" s="1"/>
  <c r="M166"/>
  <c r="K192" s="1"/>
  <c r="P166"/>
  <c r="N192" s="1"/>
  <c r="S166"/>
  <c r="W166"/>
  <c r="P169"/>
  <c r="L193" s="1"/>
  <c r="W169"/>
  <c r="L170"/>
  <c r="P170"/>
  <c r="M193" s="1"/>
  <c r="S170"/>
  <c r="W170"/>
  <c r="J171"/>
  <c r="G193" s="1"/>
  <c r="P171"/>
  <c r="N193" s="1"/>
  <c r="S171"/>
  <c r="W171"/>
  <c r="J179"/>
  <c r="V179"/>
  <c r="J180"/>
  <c r="W180"/>
  <c r="F184"/>
  <c r="I184"/>
  <c r="O184"/>
  <c r="R184"/>
  <c r="V184"/>
  <c r="F174"/>
  <c r="I174"/>
  <c r="O174"/>
  <c r="R174"/>
  <c r="J170"/>
  <c r="F193" s="1"/>
  <c r="M186"/>
  <c r="P179"/>
  <c r="S179"/>
  <c r="I175"/>
  <c r="L175"/>
  <c r="O188"/>
  <c r="R180"/>
  <c r="V180"/>
  <c r="O187"/>
  <c r="H13"/>
  <c r="K14"/>
  <c r="K15"/>
  <c r="K22"/>
  <c r="K23"/>
  <c r="K26"/>
  <c r="K34"/>
  <c r="K35"/>
  <c r="K36"/>
  <c r="K37"/>
  <c r="K40"/>
  <c r="K41"/>
  <c r="H42"/>
  <c r="K61"/>
  <c r="K62"/>
  <c r="K63"/>
  <c r="H64"/>
  <c r="H67"/>
  <c r="H68"/>
  <c r="K76"/>
  <c r="K77"/>
  <c r="K78"/>
  <c r="H79"/>
  <c r="K80"/>
  <c r="K81"/>
  <c r="K82"/>
  <c r="H83"/>
  <c r="K84"/>
  <c r="K85"/>
  <c r="H86"/>
  <c r="H150" s="1"/>
  <c r="K87"/>
  <c r="K88"/>
  <c r="H89"/>
  <c r="H90"/>
  <c r="K91"/>
  <c r="K92"/>
  <c r="K100"/>
  <c r="K102"/>
  <c r="N34"/>
  <c r="N40"/>
  <c r="N46"/>
  <c r="N62"/>
  <c r="N77"/>
  <c r="N83"/>
  <c r="N89"/>
  <c r="N95"/>
  <c r="N110"/>
  <c r="Q35"/>
  <c r="Q133" s="1"/>
  <c r="Q41"/>
  <c r="Q135" s="1"/>
  <c r="Q76"/>
  <c r="Q82"/>
  <c r="Q88"/>
  <c r="Q151" s="1"/>
  <c r="Q94"/>
  <c r="Q108"/>
  <c r="Q114"/>
  <c r="S187"/>
  <c r="S175"/>
  <c r="M180"/>
  <c r="L188"/>
  <c r="V188"/>
  <c r="R187"/>
  <c r="L187"/>
  <c r="I180"/>
  <c r="L180"/>
  <c r="O180"/>
  <c r="J185"/>
  <c r="P174"/>
  <c r="S185"/>
  <c r="M179"/>
  <c r="J165"/>
  <c r="F192" s="1"/>
  <c r="Q28"/>
  <c r="N28"/>
  <c r="Q30"/>
  <c r="N30"/>
  <c r="Q31"/>
  <c r="N31"/>
  <c r="N132" s="1"/>
  <c r="Q39"/>
  <c r="Q134" s="1"/>
  <c r="K39"/>
  <c r="Q48"/>
  <c r="Q137" s="1"/>
  <c r="H48"/>
  <c r="N50"/>
  <c r="K50"/>
  <c r="Q55"/>
  <c r="H55"/>
  <c r="H140" s="1"/>
  <c r="Q57"/>
  <c r="N57"/>
  <c r="K57"/>
  <c r="Q59"/>
  <c r="K59"/>
  <c r="Q66"/>
  <c r="N66"/>
  <c r="H66"/>
  <c r="Q69"/>
  <c r="Q144" s="1"/>
  <c r="N69"/>
  <c r="K69"/>
  <c r="Q98"/>
  <c r="K98"/>
  <c r="Q107"/>
  <c r="H107"/>
  <c r="Q116"/>
  <c r="Q160" s="1"/>
  <c r="K116"/>
  <c r="I178"/>
  <c r="N6"/>
  <c r="N123" s="1"/>
  <c r="N9"/>
  <c r="N12"/>
  <c r="N15"/>
  <c r="N21"/>
  <c r="N25"/>
  <c r="N55"/>
  <c r="N59"/>
  <c r="N98"/>
  <c r="N107"/>
  <c r="N116"/>
  <c r="Q8"/>
  <c r="Q11"/>
  <c r="Q14"/>
  <c r="Q126" s="1"/>
  <c r="Q20"/>
  <c r="Q23"/>
  <c r="Q129" s="1"/>
  <c r="Q26"/>
  <c r="Q29"/>
  <c r="Q32"/>
  <c r="Q50"/>
  <c r="Q56"/>
  <c r="Q27"/>
  <c r="N27"/>
  <c r="Q33"/>
  <c r="K33"/>
  <c r="N38"/>
  <c r="K38"/>
  <c r="N47"/>
  <c r="K47"/>
  <c r="Q49"/>
  <c r="Q138" s="1"/>
  <c r="K49"/>
  <c r="Q58"/>
  <c r="Q141" s="1"/>
  <c r="N58"/>
  <c r="K58"/>
  <c r="N60"/>
  <c r="K60"/>
  <c r="Q65"/>
  <c r="K65"/>
  <c r="Q93"/>
  <c r="N93"/>
  <c r="K93"/>
  <c r="N97"/>
  <c r="K97"/>
  <c r="Q99"/>
  <c r="N99"/>
  <c r="K99"/>
  <c r="Q106"/>
  <c r="N106"/>
  <c r="N157" s="1"/>
  <c r="H106"/>
  <c r="N117"/>
  <c r="H117"/>
  <c r="W164"/>
  <c r="L169"/>
  <c r="O169"/>
  <c r="R169"/>
  <c r="V169"/>
  <c r="F178"/>
  <c r="O178"/>
  <c r="V178"/>
  <c r="G165"/>
  <c r="C192" s="1"/>
  <c r="K4"/>
  <c r="K5"/>
  <c r="H7"/>
  <c r="K8"/>
  <c r="K9"/>
  <c r="K10"/>
  <c r="K11"/>
  <c r="K12"/>
  <c r="K19"/>
  <c r="K20"/>
  <c r="K21"/>
  <c r="K25"/>
  <c r="K28"/>
  <c r="K29"/>
  <c r="K30"/>
  <c r="K31"/>
  <c r="K32"/>
  <c r="N7"/>
  <c r="N124" s="1"/>
  <c r="N10"/>
  <c r="N13"/>
  <c r="N126" s="1"/>
  <c r="N19"/>
  <c r="N128" s="1"/>
  <c r="N22"/>
  <c r="N129" s="1"/>
  <c r="N39"/>
  <c r="N48"/>
  <c r="Q97"/>
  <c r="U5"/>
  <c r="U9"/>
  <c r="U11"/>
  <c r="U15"/>
  <c r="U20"/>
  <c r="U24"/>
  <c r="U30"/>
  <c r="U32"/>
  <c r="U47"/>
  <c r="U56"/>
  <c r="U60"/>
  <c r="U66"/>
  <c r="U93"/>
  <c r="U99"/>
  <c r="U116"/>
  <c r="Y5"/>
  <c r="Y9"/>
  <c r="Y11"/>
  <c r="Y15"/>
  <c r="Y20"/>
  <c r="Y24"/>
  <c r="Y30"/>
  <c r="Y32"/>
  <c r="Y36"/>
  <c r="Y42"/>
  <c r="Y47"/>
  <c r="Y51"/>
  <c r="Y56"/>
  <c r="Y60"/>
  <c r="Y62"/>
  <c r="Y66"/>
  <c r="Y68"/>
  <c r="Y72"/>
  <c r="Y77"/>
  <c r="Y81"/>
  <c r="Y83"/>
  <c r="Y87"/>
  <c r="Y89"/>
  <c r="Y93"/>
  <c r="Y95"/>
  <c r="Y99"/>
  <c r="Y101"/>
  <c r="Y108"/>
  <c r="Y110"/>
  <c r="Y114"/>
  <c r="Y116"/>
  <c r="Y120"/>
  <c r="N61"/>
  <c r="N64"/>
  <c r="N78"/>
  <c r="N81"/>
  <c r="N84"/>
  <c r="N87"/>
  <c r="N90"/>
  <c r="N96"/>
  <c r="N109"/>
  <c r="N112"/>
  <c r="N115"/>
  <c r="U6"/>
  <c r="U8"/>
  <c r="U12"/>
  <c r="U14"/>
  <c r="U21"/>
  <c r="U23"/>
  <c r="U25"/>
  <c r="U27"/>
  <c r="U29"/>
  <c r="U33"/>
  <c r="U35"/>
  <c r="U37"/>
  <c r="U39"/>
  <c r="U41"/>
  <c r="U48"/>
  <c r="U50"/>
  <c r="U57"/>
  <c r="U59"/>
  <c r="U63"/>
  <c r="U65"/>
  <c r="U69"/>
  <c r="U71"/>
  <c r="U78"/>
  <c r="U80"/>
  <c r="U84"/>
  <c r="U86"/>
  <c r="U90"/>
  <c r="U92"/>
  <c r="U96"/>
  <c r="U98"/>
  <c r="U102"/>
  <c r="U107"/>
  <c r="U111"/>
  <c r="U113"/>
  <c r="U117"/>
  <c r="U119"/>
  <c r="Y6"/>
  <c r="Y8"/>
  <c r="Y12"/>
  <c r="Y14"/>
  <c r="Y21"/>
  <c r="Y23"/>
  <c r="Y25"/>
  <c r="Y27"/>
  <c r="Y29"/>
  <c r="Y33"/>
  <c r="Y35"/>
  <c r="Y37"/>
  <c r="Y39"/>
  <c r="Y41"/>
  <c r="Y48"/>
  <c r="Y50"/>
  <c r="Y57"/>
  <c r="Y59"/>
  <c r="Y63"/>
  <c r="Y65"/>
  <c r="Y69"/>
  <c r="Y71"/>
  <c r="Y78"/>
  <c r="Y80"/>
  <c r="Y84"/>
  <c r="Y86"/>
  <c r="Y90"/>
  <c r="Y92"/>
  <c r="Y96"/>
  <c r="Y98"/>
  <c r="Y102"/>
  <c r="Y107"/>
  <c r="Y111"/>
  <c r="Y113"/>
  <c r="Y117"/>
  <c r="Y119"/>
  <c r="G174"/>
  <c r="G186"/>
  <c r="K109" i="2"/>
  <c r="K69"/>
  <c r="K49"/>
  <c r="K42"/>
  <c r="K135" s="1"/>
  <c r="H101"/>
  <c r="H87"/>
  <c r="H77"/>
  <c r="H59"/>
  <c r="H46"/>
  <c r="H10"/>
  <c r="H119"/>
  <c r="H42"/>
  <c r="H38"/>
  <c r="H32"/>
  <c r="H24"/>
  <c r="U115"/>
  <c r="U91"/>
  <c r="U46"/>
  <c r="Y85"/>
  <c r="Y61"/>
  <c r="Y40"/>
  <c r="Y26"/>
  <c r="U15"/>
  <c r="U35"/>
  <c r="U39"/>
  <c r="H47"/>
  <c r="U48"/>
  <c r="U50"/>
  <c r="Y58"/>
  <c r="Y82"/>
  <c r="Y100"/>
  <c r="U102"/>
  <c r="F185"/>
  <c r="M186"/>
  <c r="S170"/>
  <c r="W187"/>
  <c r="F187"/>
  <c r="K99"/>
  <c r="U78"/>
  <c r="U80"/>
  <c r="J173"/>
  <c r="J175"/>
  <c r="U21"/>
  <c r="U23"/>
  <c r="U56"/>
  <c r="U68"/>
  <c r="U87"/>
  <c r="U89"/>
  <c r="M184"/>
  <c r="G170"/>
  <c r="C193" s="1"/>
  <c r="I174"/>
  <c r="O179"/>
  <c r="R186"/>
  <c r="W165"/>
  <c r="O166"/>
  <c r="K116"/>
  <c r="K102"/>
  <c r="K155" s="1"/>
  <c r="K71"/>
  <c r="K56"/>
  <c r="K27"/>
  <c r="K20"/>
  <c r="H118"/>
  <c r="H112"/>
  <c r="H108"/>
  <c r="H89"/>
  <c r="H85"/>
  <c r="H81"/>
  <c r="H68"/>
  <c r="H50"/>
  <c r="H39"/>
  <c r="H33"/>
  <c r="H29"/>
  <c r="H25"/>
  <c r="H21"/>
  <c r="H12"/>
  <c r="H8"/>
  <c r="F174"/>
  <c r="K108"/>
  <c r="K50"/>
  <c r="H60"/>
  <c r="W175"/>
  <c r="U118"/>
  <c r="U85"/>
  <c r="Y118"/>
  <c r="Y106"/>
  <c r="Y91"/>
  <c r="Y79"/>
  <c r="R165"/>
  <c r="U5"/>
  <c r="U9"/>
  <c r="K21"/>
  <c r="Y22"/>
  <c r="Y28"/>
  <c r="Y34"/>
  <c r="U36"/>
  <c r="H69"/>
  <c r="U84"/>
  <c r="U96"/>
  <c r="U113"/>
  <c r="U117"/>
  <c r="K119"/>
  <c r="U8"/>
  <c r="U20"/>
  <c r="U57"/>
  <c r="U59"/>
  <c r="U69"/>
  <c r="U71"/>
  <c r="U81"/>
  <c r="U83"/>
  <c r="U93"/>
  <c r="U116"/>
  <c r="S164"/>
  <c r="F186"/>
  <c r="J179"/>
  <c r="M170"/>
  <c r="J193" s="1"/>
  <c r="P185"/>
  <c r="S186"/>
  <c r="V185"/>
  <c r="G171"/>
  <c r="D193" s="1"/>
  <c r="J187"/>
  <c r="P180"/>
  <c r="R180"/>
  <c r="S188"/>
  <c r="V187"/>
  <c r="I171"/>
  <c r="G195" s="1"/>
  <c r="M180"/>
  <c r="G175"/>
  <c r="S174"/>
  <c r="V174"/>
  <c r="M188"/>
  <c r="O186"/>
  <c r="W185"/>
  <c r="S171"/>
  <c r="J170"/>
  <c r="F193" s="1"/>
  <c r="P165"/>
  <c r="M192" s="1"/>
  <c r="H11"/>
  <c r="N25"/>
  <c r="N108"/>
  <c r="Q80"/>
  <c r="Q101"/>
  <c r="U11"/>
  <c r="U27"/>
  <c r="U29"/>
  <c r="U33"/>
  <c r="U42"/>
  <c r="U47"/>
  <c r="U62"/>
  <c r="U98"/>
  <c r="U99"/>
  <c r="U101"/>
  <c r="U108"/>
  <c r="U110"/>
  <c r="U111"/>
  <c r="F166"/>
  <c r="D194" s="1"/>
  <c r="I169"/>
  <c r="E195" s="1"/>
  <c r="K57"/>
  <c r="K81"/>
  <c r="H111"/>
  <c r="N10"/>
  <c r="N59"/>
  <c r="N83"/>
  <c r="Q69"/>
  <c r="Q87"/>
  <c r="Y8"/>
  <c r="Y21"/>
  <c r="Y23"/>
  <c r="Y25"/>
  <c r="Y27"/>
  <c r="Y29"/>
  <c r="Y33"/>
  <c r="Y35"/>
  <c r="Y42"/>
  <c r="Y47"/>
  <c r="Y56"/>
  <c r="Y62"/>
  <c r="Y69"/>
  <c r="Y71"/>
  <c r="Y78"/>
  <c r="Y80"/>
  <c r="Y96"/>
  <c r="Y98"/>
  <c r="Y111"/>
  <c r="Y113"/>
  <c r="Y119"/>
  <c r="G164"/>
  <c r="B192" s="1"/>
  <c r="K120"/>
  <c r="K107"/>
  <c r="K94"/>
  <c r="K76"/>
  <c r="K60"/>
  <c r="K141" s="1"/>
  <c r="K34"/>
  <c r="H114"/>
  <c r="H106"/>
  <c r="H95"/>
  <c r="H72"/>
  <c r="H70"/>
  <c r="H63"/>
  <c r="H48"/>
  <c r="H41"/>
  <c r="H37"/>
  <c r="H14"/>
  <c r="H6"/>
  <c r="F175"/>
  <c r="J180"/>
  <c r="P174"/>
  <c r="J174"/>
  <c r="G174"/>
  <c r="K90"/>
  <c r="K84"/>
  <c r="K48"/>
  <c r="K30"/>
  <c r="K26"/>
  <c r="K6"/>
  <c r="K123" s="1"/>
  <c r="H115"/>
  <c r="H100"/>
  <c r="H92"/>
  <c r="H88"/>
  <c r="H84"/>
  <c r="H76"/>
  <c r="H58"/>
  <c r="H34"/>
  <c r="H30"/>
  <c r="H22"/>
  <c r="H9"/>
  <c r="F180"/>
  <c r="P179"/>
  <c r="V188"/>
  <c r="G186"/>
  <c r="P175"/>
  <c r="V179"/>
  <c r="U106"/>
  <c r="U76"/>
  <c r="U61"/>
  <c r="U34"/>
  <c r="U28"/>
  <c r="U7"/>
  <c r="Y115"/>
  <c r="Y94"/>
  <c r="Y88"/>
  <c r="Y76"/>
  <c r="Y7"/>
  <c r="V171"/>
  <c r="F171"/>
  <c r="D195" s="1"/>
  <c r="S183"/>
  <c r="V169"/>
  <c r="I187"/>
  <c r="J171"/>
  <c r="G193" s="1"/>
  <c r="M171"/>
  <c r="K193" s="1"/>
  <c r="O171"/>
  <c r="P166"/>
  <c r="N192" s="1"/>
  <c r="R188"/>
  <c r="V166"/>
  <c r="H7"/>
  <c r="H15"/>
  <c r="K37"/>
  <c r="H51"/>
  <c r="K61"/>
  <c r="K77"/>
  <c r="K95"/>
  <c r="H107"/>
  <c r="K115"/>
  <c r="N6"/>
  <c r="N9"/>
  <c r="N124" s="1"/>
  <c r="N12"/>
  <c r="N36"/>
  <c r="N47"/>
  <c r="N56"/>
  <c r="N71"/>
  <c r="N89"/>
  <c r="N98"/>
  <c r="N106"/>
  <c r="N111"/>
  <c r="N115"/>
  <c r="N118"/>
  <c r="Q6"/>
  <c r="Q11"/>
  <c r="Q125" s="1"/>
  <c r="Q20"/>
  <c r="Q34"/>
  <c r="Q77"/>
  <c r="Q85"/>
  <c r="Q110"/>
  <c r="Q158" s="1"/>
  <c r="Q119"/>
  <c r="Q161" s="1"/>
  <c r="Y11"/>
  <c r="Y15"/>
  <c r="Y20"/>
  <c r="Y36"/>
  <c r="Y50"/>
  <c r="Y57"/>
  <c r="Y63"/>
  <c r="Y68"/>
  <c r="Y72"/>
  <c r="Y77"/>
  <c r="Y81"/>
  <c r="Y83"/>
  <c r="Y87"/>
  <c r="Y89"/>
  <c r="Y95"/>
  <c r="Y99"/>
  <c r="Y110"/>
  <c r="Y114"/>
  <c r="N15"/>
  <c r="N50"/>
  <c r="N77"/>
  <c r="N95"/>
  <c r="N102"/>
  <c r="N114"/>
  <c r="N117"/>
  <c r="N120"/>
  <c r="Q24"/>
  <c r="Q36"/>
  <c r="Q50"/>
  <c r="Q95"/>
  <c r="U12"/>
  <c r="U14"/>
  <c r="U32"/>
  <c r="U37"/>
  <c r="U41"/>
  <c r="U51"/>
  <c r="U60"/>
  <c r="U63"/>
  <c r="U72"/>
  <c r="U86"/>
  <c r="U92"/>
  <c r="U107"/>
  <c r="U114"/>
  <c r="U120"/>
  <c r="Y6"/>
  <c r="Y12"/>
  <c r="Y14"/>
  <c r="Y37"/>
  <c r="Y39"/>
  <c r="Y51"/>
  <c r="Y60"/>
  <c r="Y84"/>
  <c r="Y86"/>
  <c r="Y90"/>
  <c r="Y92"/>
  <c r="Y102"/>
  <c r="Y107"/>
  <c r="Y117"/>
  <c r="V178"/>
  <c r="R164"/>
  <c r="R173"/>
  <c r="G173"/>
  <c r="J184"/>
  <c r="O178"/>
  <c r="R175"/>
  <c r="I175"/>
  <c r="V175"/>
  <c r="J188"/>
  <c r="O180"/>
  <c r="O184"/>
  <c r="O188"/>
  <c r="I166"/>
  <c r="G194" s="1"/>
  <c r="P187"/>
  <c r="J178"/>
  <c r="J169"/>
  <c r="E193" s="1"/>
  <c r="M164"/>
  <c r="I192" s="1"/>
  <c r="F165"/>
  <c r="C194" s="1"/>
  <c r="F170"/>
  <c r="C195" s="1"/>
  <c r="F179"/>
  <c r="G165"/>
  <c r="C192" s="1"/>
  <c r="G179"/>
  <c r="G185"/>
  <c r="I186"/>
  <c r="I165"/>
  <c r="F194" s="1"/>
  <c r="I170"/>
  <c r="F195" s="1"/>
  <c r="I179"/>
  <c r="J165"/>
  <c r="F192" s="1"/>
  <c r="J186"/>
  <c r="M165"/>
  <c r="J192" s="1"/>
  <c r="M179"/>
  <c r="M185"/>
  <c r="M174"/>
  <c r="O165"/>
  <c r="O170"/>
  <c r="O185"/>
  <c r="P170"/>
  <c r="M193" s="1"/>
  <c r="P186"/>
  <c r="R185"/>
  <c r="R179"/>
  <c r="R174"/>
  <c r="S165"/>
  <c r="S185"/>
  <c r="V186"/>
  <c r="V165"/>
  <c r="V170"/>
  <c r="W170"/>
  <c r="W179"/>
  <c r="W186"/>
  <c r="W174"/>
  <c r="G166"/>
  <c r="D192" s="1"/>
  <c r="G187"/>
  <c r="G188"/>
  <c r="G180"/>
  <c r="O187"/>
  <c r="O175"/>
  <c r="P171"/>
  <c r="N193" s="1"/>
  <c r="P188"/>
  <c r="R166"/>
  <c r="R171"/>
  <c r="R187"/>
  <c r="S166"/>
  <c r="S187"/>
  <c r="S180"/>
  <c r="S175"/>
  <c r="W171"/>
  <c r="W180"/>
  <c r="W188"/>
  <c r="I180"/>
  <c r="I188"/>
  <c r="G169"/>
  <c r="B193" s="1"/>
  <c r="G183"/>
  <c r="M166"/>
  <c r="K192" s="1"/>
  <c r="M187"/>
  <c r="M175"/>
  <c r="O183"/>
  <c r="O169"/>
  <c r="F184"/>
  <c r="F169"/>
  <c r="B195" s="1"/>
  <c r="F183"/>
  <c r="F178"/>
  <c r="F173"/>
  <c r="Q4"/>
  <c r="N4"/>
  <c r="U4"/>
  <c r="Q9"/>
  <c r="K9"/>
  <c r="Q19"/>
  <c r="Q128" s="1"/>
  <c r="K19"/>
  <c r="N19"/>
  <c r="N128" s="1"/>
  <c r="U19"/>
  <c r="Q22"/>
  <c r="Q129" s="1"/>
  <c r="N22"/>
  <c r="U22"/>
  <c r="Q26"/>
  <c r="N26"/>
  <c r="N130" s="1"/>
  <c r="U26"/>
  <c r="Q30"/>
  <c r="N30"/>
  <c r="K39"/>
  <c r="K134" s="1"/>
  <c r="Q39"/>
  <c r="N39"/>
  <c r="Q48"/>
  <c r="Q137" s="1"/>
  <c r="N48"/>
  <c r="Q55"/>
  <c r="Q140" s="1"/>
  <c r="N55"/>
  <c r="K55"/>
  <c r="U55"/>
  <c r="N58"/>
  <c r="U58"/>
  <c r="Q67"/>
  <c r="Q144" s="1"/>
  <c r="N67"/>
  <c r="N144" s="1"/>
  <c r="K67"/>
  <c r="U67"/>
  <c r="N70"/>
  <c r="Q70"/>
  <c r="Q145" s="1"/>
  <c r="U70"/>
  <c r="Q79"/>
  <c r="Q148" s="1"/>
  <c r="N79"/>
  <c r="K79"/>
  <c r="K148" s="1"/>
  <c r="U79"/>
  <c r="N82"/>
  <c r="U82"/>
  <c r="N84"/>
  <c r="Q84"/>
  <c r="N88"/>
  <c r="U88"/>
  <c r="N90"/>
  <c r="Q90"/>
  <c r="Q151" s="1"/>
  <c r="Q97"/>
  <c r="Q154" s="1"/>
  <c r="N97"/>
  <c r="K97"/>
  <c r="U97"/>
  <c r="Q100"/>
  <c r="N100"/>
  <c r="U100"/>
  <c r="H109"/>
  <c r="N109"/>
  <c r="U109"/>
  <c r="Q112"/>
  <c r="N112"/>
  <c r="U112"/>
  <c r="Q117"/>
  <c r="K117"/>
  <c r="Y19"/>
  <c r="Y10"/>
  <c r="F164"/>
  <c r="B194" s="1"/>
  <c r="R184"/>
  <c r="S169"/>
  <c r="W164"/>
  <c r="W184"/>
  <c r="J166"/>
  <c r="G192" s="1"/>
  <c r="V180"/>
  <c r="F188"/>
  <c r="J164"/>
  <c r="E192" s="1"/>
  <c r="O164"/>
  <c r="R183"/>
  <c r="S178"/>
  <c r="V184"/>
  <c r="V183"/>
  <c r="J183"/>
  <c r="G178"/>
  <c r="L186"/>
  <c r="L184"/>
  <c r="N34"/>
  <c r="N86"/>
  <c r="N150" s="1"/>
  <c r="N92"/>
  <c r="Q28"/>
  <c r="Q41"/>
  <c r="Q135" s="1"/>
  <c r="Y31"/>
  <c r="Q5"/>
  <c r="N5"/>
  <c r="H5"/>
  <c r="Q35"/>
  <c r="N35"/>
  <c r="K35"/>
  <c r="Q38"/>
  <c r="N38"/>
  <c r="Q49"/>
  <c r="N49"/>
  <c r="H49"/>
  <c r="Q78"/>
  <c r="N78"/>
  <c r="Q93"/>
  <c r="Q152" s="1"/>
  <c r="N93"/>
  <c r="K93"/>
  <c r="K152" s="1"/>
  <c r="Q96"/>
  <c r="N96"/>
  <c r="N113"/>
  <c r="H113"/>
  <c r="N13"/>
  <c r="Q8"/>
  <c r="Q113"/>
  <c r="Q116"/>
  <c r="Y5"/>
  <c r="Y9"/>
  <c r="Y24"/>
  <c r="Y30"/>
  <c r="Y32"/>
  <c r="Y48"/>
  <c r="Y59"/>
  <c r="Y93"/>
  <c r="Y101"/>
  <c r="Y108"/>
  <c r="Y116"/>
  <c r="Y120"/>
  <c r="N14"/>
  <c r="N23"/>
  <c r="N29"/>
  <c r="N37"/>
  <c r="N46"/>
  <c r="N51"/>
  <c r="N57"/>
  <c r="N60"/>
  <c r="N63"/>
  <c r="N142" s="1"/>
  <c r="N72"/>
  <c r="N76"/>
  <c r="N81"/>
  <c r="N94"/>
  <c r="N99"/>
  <c r="N107"/>
  <c r="M183"/>
  <c r="M169"/>
  <c r="I193" s="1"/>
  <c r="M178"/>
  <c r="P164"/>
  <c r="L192" s="1"/>
  <c r="I183"/>
  <c r="L164"/>
  <c r="L178"/>
  <c r="P173"/>
  <c r="O173"/>
  <c r="I173"/>
  <c r="W173"/>
  <c r="V173"/>
  <c r="S173"/>
  <c r="I184"/>
  <c r="I178"/>
  <c r="P184"/>
  <c r="G184"/>
  <c r="W178"/>
  <c r="S184"/>
  <c r="P178"/>
  <c r="M173"/>
  <c r="R178"/>
  <c r="R169"/>
  <c r="V164"/>
  <c r="I164"/>
  <c r="E194" s="1"/>
  <c r="W183"/>
  <c r="P183"/>
  <c r="W169"/>
  <c r="P169"/>
  <c r="L193" s="1"/>
  <c r="I175" i="1"/>
  <c r="L175"/>
  <c r="L173"/>
  <c r="Y8"/>
  <c r="Y63"/>
  <c r="Y80"/>
  <c r="Y94"/>
  <c r="U20"/>
  <c r="U24"/>
  <c r="U28"/>
  <c r="U32"/>
  <c r="U36"/>
  <c r="U40"/>
  <c r="U56"/>
  <c r="U60"/>
  <c r="U64"/>
  <c r="U68"/>
  <c r="U72"/>
  <c r="Q10"/>
  <c r="Q78"/>
  <c r="Q86"/>
  <c r="Q94"/>
  <c r="Q102"/>
  <c r="Q155" s="1"/>
  <c r="N59"/>
  <c r="N63"/>
  <c r="N67"/>
  <c r="N71"/>
  <c r="N78"/>
  <c r="N82"/>
  <c r="N86"/>
  <c r="N90"/>
  <c r="N94"/>
  <c r="K96"/>
  <c r="K153" s="1"/>
  <c r="K12"/>
  <c r="Y22"/>
  <c r="Y26"/>
  <c r="Y30"/>
  <c r="Y34"/>
  <c r="Y38"/>
  <c r="Y42"/>
  <c r="Y56"/>
  <c r="Y60"/>
  <c r="Y64"/>
  <c r="Y68"/>
  <c r="Y72"/>
  <c r="Y114"/>
  <c r="U14"/>
  <c r="U71"/>
  <c r="U90"/>
  <c r="Q22"/>
  <c r="Q26"/>
  <c r="Q32"/>
  <c r="Q38"/>
  <c r="Q42"/>
  <c r="Q60"/>
  <c r="Q141" s="1"/>
  <c r="Q64"/>
  <c r="Q143" s="1"/>
  <c r="Q72"/>
  <c r="Q145" s="1"/>
  <c r="N98"/>
  <c r="N102"/>
  <c r="N4"/>
  <c r="N8"/>
  <c r="N12"/>
  <c r="N125" s="1"/>
  <c r="N19"/>
  <c r="N26"/>
  <c r="N30"/>
  <c r="N34"/>
  <c r="N133" s="1"/>
  <c r="N38"/>
  <c r="N42"/>
  <c r="N58"/>
  <c r="N62"/>
  <c r="N66"/>
  <c r="N70"/>
  <c r="K114"/>
  <c r="K92"/>
  <c r="K76"/>
  <c r="K70"/>
  <c r="K145" s="1"/>
  <c r="K88"/>
  <c r="H71"/>
  <c r="H69"/>
  <c r="H67"/>
  <c r="H65"/>
  <c r="H63"/>
  <c r="H61"/>
  <c r="H59"/>
  <c r="K19"/>
  <c r="M180"/>
  <c r="H36"/>
  <c r="H64"/>
  <c r="H72"/>
  <c r="H92"/>
  <c r="H10"/>
  <c r="H30"/>
  <c r="H58"/>
  <c r="H66"/>
  <c r="J165"/>
  <c r="F192" s="1"/>
  <c r="K20"/>
  <c r="S174"/>
  <c r="U4"/>
  <c r="T158"/>
  <c r="U102"/>
  <c r="U96"/>
  <c r="U94"/>
  <c r="U92"/>
  <c r="U86"/>
  <c r="U84"/>
  <c r="U80"/>
  <c r="U78"/>
  <c r="U69"/>
  <c r="U67"/>
  <c r="U65"/>
  <c r="U143" s="1"/>
  <c r="U59"/>
  <c r="U48"/>
  <c r="U12"/>
  <c r="U10"/>
  <c r="U8"/>
  <c r="Y4"/>
  <c r="Y100"/>
  <c r="Y98"/>
  <c r="Y96"/>
  <c r="Y92"/>
  <c r="Y90"/>
  <c r="Y86"/>
  <c r="Y84"/>
  <c r="Y82"/>
  <c r="Y78"/>
  <c r="Y76"/>
  <c r="Y71"/>
  <c r="Y67"/>
  <c r="Y65"/>
  <c r="Y61"/>
  <c r="Y59"/>
  <c r="Y48"/>
  <c r="Y19"/>
  <c r="Y12"/>
  <c r="Y10"/>
  <c r="Y6"/>
  <c r="O173"/>
  <c r="M186"/>
  <c r="M165"/>
  <c r="J192" s="1"/>
  <c r="M185"/>
  <c r="I185"/>
  <c r="I170"/>
  <c r="Q46"/>
  <c r="H46"/>
  <c r="K48"/>
  <c r="H48"/>
  <c r="N48"/>
  <c r="Q48"/>
  <c r="Q50"/>
  <c r="K50"/>
  <c r="N106"/>
  <c r="H106"/>
  <c r="Q106"/>
  <c r="U106"/>
  <c r="K108"/>
  <c r="Y108"/>
  <c r="Y157" s="1"/>
  <c r="N108"/>
  <c r="N110"/>
  <c r="Q110"/>
  <c r="U110"/>
  <c r="U158" s="1"/>
  <c r="N112"/>
  <c r="H112"/>
  <c r="H159" s="1"/>
  <c r="Y112"/>
  <c r="U112"/>
  <c r="N114"/>
  <c r="Q114"/>
  <c r="K116"/>
  <c r="Y116"/>
  <c r="U116"/>
  <c r="N118"/>
  <c r="H118"/>
  <c r="Q118"/>
  <c r="K118"/>
  <c r="K120"/>
  <c r="H120"/>
  <c r="Y120"/>
  <c r="N120"/>
  <c r="U120"/>
  <c r="P175"/>
  <c r="P187"/>
  <c r="P166"/>
  <c r="N192" s="1"/>
  <c r="P174"/>
  <c r="P165"/>
  <c r="M192" s="1"/>
  <c r="P170"/>
  <c r="M193" s="1"/>
  <c r="R166"/>
  <c r="R187"/>
  <c r="R171"/>
  <c r="R170"/>
  <c r="R179"/>
  <c r="R165"/>
  <c r="R173"/>
  <c r="R178"/>
  <c r="R169"/>
  <c r="S188"/>
  <c r="S180"/>
  <c r="S183"/>
  <c r="S184"/>
  <c r="S178"/>
  <c r="S164"/>
  <c r="U115"/>
  <c r="T160"/>
  <c r="U100"/>
  <c r="T155"/>
  <c r="L180"/>
  <c r="L188"/>
  <c r="I187"/>
  <c r="I180"/>
  <c r="L164"/>
  <c r="L178"/>
  <c r="L184"/>
  <c r="L183"/>
  <c r="J164"/>
  <c r="E192" s="1"/>
  <c r="J184"/>
  <c r="I164"/>
  <c r="I178"/>
  <c r="N5"/>
  <c r="K5"/>
  <c r="Q5"/>
  <c r="Q123" s="1"/>
  <c r="Y5"/>
  <c r="U5"/>
  <c r="N9"/>
  <c r="H9"/>
  <c r="Q9"/>
  <c r="Y9"/>
  <c r="U9"/>
  <c r="N13"/>
  <c r="N126" s="1"/>
  <c r="H13"/>
  <c r="Q13"/>
  <c r="Q126" s="1"/>
  <c r="Y13"/>
  <c r="U13"/>
  <c r="Q21"/>
  <c r="N21"/>
  <c r="Q23"/>
  <c r="H23"/>
  <c r="Q25"/>
  <c r="N25"/>
  <c r="Q29"/>
  <c r="K29"/>
  <c r="K131" s="1"/>
  <c r="N29"/>
  <c r="Q33"/>
  <c r="N33"/>
  <c r="Q35"/>
  <c r="Q133" s="1"/>
  <c r="K35"/>
  <c r="Q37"/>
  <c r="N37"/>
  <c r="Q39"/>
  <c r="H39"/>
  <c r="Q41"/>
  <c r="N41"/>
  <c r="Q47"/>
  <c r="K47"/>
  <c r="Y47"/>
  <c r="Q49"/>
  <c r="K49"/>
  <c r="K138" s="1"/>
  <c r="N49"/>
  <c r="N138" s="1"/>
  <c r="U49"/>
  <c r="Q51"/>
  <c r="H51"/>
  <c r="Y51"/>
  <c r="Q55"/>
  <c r="N55"/>
  <c r="Q77"/>
  <c r="H77"/>
  <c r="Y77"/>
  <c r="U77"/>
  <c r="Q79"/>
  <c r="N79"/>
  <c r="Q81"/>
  <c r="H81"/>
  <c r="Y81"/>
  <c r="U81"/>
  <c r="Q83"/>
  <c r="N83"/>
  <c r="Q85"/>
  <c r="Y85"/>
  <c r="Q87"/>
  <c r="H87"/>
  <c r="H150" s="1"/>
  <c r="N87"/>
  <c r="U87"/>
  <c r="Q89"/>
  <c r="Q151" s="1"/>
  <c r="Y89"/>
  <c r="Q91"/>
  <c r="N91"/>
  <c r="U91"/>
  <c r="Q93"/>
  <c r="K93"/>
  <c r="Y93"/>
  <c r="Q95"/>
  <c r="N95"/>
  <c r="U95"/>
  <c r="Q97"/>
  <c r="Y97"/>
  <c r="N99"/>
  <c r="K99"/>
  <c r="Q99"/>
  <c r="U99"/>
  <c r="N101"/>
  <c r="Y101"/>
  <c r="Q107"/>
  <c r="K107"/>
  <c r="N107"/>
  <c r="Q109"/>
  <c r="K109"/>
  <c r="Q111"/>
  <c r="N111"/>
  <c r="Q113"/>
  <c r="K113"/>
  <c r="Q115"/>
  <c r="K115"/>
  <c r="N115"/>
  <c r="Q117"/>
  <c r="K117"/>
  <c r="Q119"/>
  <c r="K119"/>
  <c r="N119"/>
  <c r="L170"/>
  <c r="P169"/>
  <c r="L193" s="1"/>
  <c r="I174"/>
  <c r="L174"/>
  <c r="X129"/>
  <c r="X131"/>
  <c r="X133"/>
  <c r="X141"/>
  <c r="X143"/>
  <c r="X145"/>
  <c r="X150"/>
  <c r="X152"/>
  <c r="X154"/>
  <c r="X157"/>
  <c r="X161"/>
  <c r="T124"/>
  <c r="T129"/>
  <c r="T133"/>
  <c r="T143"/>
  <c r="T148"/>
  <c r="T152"/>
  <c r="T157"/>
  <c r="T161"/>
  <c r="U108"/>
  <c r="U114"/>
  <c r="N116"/>
  <c r="N46"/>
  <c r="K106"/>
  <c r="Y110"/>
  <c r="Y118"/>
  <c r="Q112"/>
  <c r="Q120"/>
  <c r="K110"/>
  <c r="K112"/>
  <c r="K46"/>
  <c r="I186"/>
  <c r="L165"/>
  <c r="L179"/>
  <c r="J186"/>
  <c r="H116"/>
  <c r="H160" s="1"/>
  <c r="P185"/>
  <c r="H50"/>
  <c r="S185"/>
  <c r="S171"/>
  <c r="P179"/>
  <c r="M187"/>
  <c r="J187"/>
  <c r="M169"/>
  <c r="U88"/>
  <c r="T151"/>
  <c r="U76"/>
  <c r="T147"/>
  <c r="U61"/>
  <c r="T142"/>
  <c r="U46"/>
  <c r="T137"/>
  <c r="U39"/>
  <c r="T134"/>
  <c r="U31"/>
  <c r="T132"/>
  <c r="U27"/>
  <c r="T130"/>
  <c r="U19"/>
  <c r="T128"/>
  <c r="T153"/>
  <c r="T149"/>
  <c r="T144"/>
  <c r="T140"/>
  <c r="U50"/>
  <c r="T125"/>
  <c r="Y50"/>
  <c r="Y46"/>
  <c r="Q144"/>
  <c r="O175"/>
  <c r="O174"/>
  <c r="O178"/>
  <c r="P171"/>
  <c r="N193" s="1"/>
  <c r="P173"/>
  <c r="R175"/>
  <c r="R174"/>
  <c r="R164"/>
  <c r="S187"/>
  <c r="S165"/>
  <c r="S173"/>
  <c r="I188"/>
  <c r="J188"/>
  <c r="K101"/>
  <c r="K155" s="1"/>
  <c r="K97"/>
  <c r="H93"/>
  <c r="H91"/>
  <c r="K89"/>
  <c r="K87"/>
  <c r="K150" s="1"/>
  <c r="K83"/>
  <c r="K149" s="1"/>
  <c r="K81"/>
  <c r="K79"/>
  <c r="K77"/>
  <c r="K57"/>
  <c r="K140" s="1"/>
  <c r="K41"/>
  <c r="K135" s="1"/>
  <c r="K39"/>
  <c r="K134" s="1"/>
  <c r="K37"/>
  <c r="K33"/>
  <c r="K132" s="1"/>
  <c r="H29"/>
  <c r="H27"/>
  <c r="K25"/>
  <c r="K23"/>
  <c r="K129" s="1"/>
  <c r="K15"/>
  <c r="K13"/>
  <c r="K11"/>
  <c r="K9"/>
  <c r="K7"/>
  <c r="J183"/>
  <c r="I183"/>
  <c r="M164"/>
  <c r="I165"/>
  <c r="O165"/>
  <c r="M166"/>
  <c r="K192" s="1"/>
  <c r="S166"/>
  <c r="I169"/>
  <c r="O169"/>
  <c r="M170"/>
  <c r="J193" s="1"/>
  <c r="S170"/>
  <c r="I171"/>
  <c r="O171"/>
  <c r="J178"/>
  <c r="P178"/>
  <c r="I179"/>
  <c r="O179"/>
  <c r="J180"/>
  <c r="P180"/>
  <c r="H24"/>
  <c r="H80"/>
  <c r="H100"/>
  <c r="O183"/>
  <c r="O186"/>
  <c r="H14"/>
  <c r="H26"/>
  <c r="H34"/>
  <c r="H42"/>
  <c r="H135" s="1"/>
  <c r="H78"/>
  <c r="H102"/>
  <c r="I184"/>
  <c r="P184"/>
  <c r="L186"/>
  <c r="R186"/>
  <c r="O188"/>
  <c r="P183"/>
  <c r="R185"/>
  <c r="L185"/>
  <c r="O187"/>
  <c r="M183"/>
  <c r="P188"/>
  <c r="O164"/>
  <c r="O170"/>
  <c r="R184"/>
  <c r="M179"/>
  <c r="S179"/>
  <c r="S169"/>
  <c r="L187"/>
  <c r="R180"/>
  <c r="O166"/>
  <c r="G170"/>
  <c r="C193" s="1"/>
  <c r="F173"/>
  <c r="F170"/>
  <c r="F166"/>
  <c r="F185"/>
  <c r="F178"/>
  <c r="F165"/>
  <c r="F187"/>
  <c r="G180"/>
  <c r="G186"/>
  <c r="G183"/>
  <c r="G164"/>
  <c r="B192" s="1"/>
  <c r="F171"/>
  <c r="G173"/>
  <c r="F175"/>
  <c r="G166"/>
  <c r="D192" s="1"/>
  <c r="F184"/>
  <c r="G184"/>
  <c r="F164"/>
  <c r="F186"/>
  <c r="F180"/>
  <c r="G188"/>
  <c r="G165"/>
  <c r="C192" s="1"/>
  <c r="G169"/>
  <c r="B193" s="1"/>
  <c r="G175"/>
  <c r="G174"/>
  <c r="F174"/>
  <c r="G178"/>
  <c r="F179"/>
  <c r="F169"/>
  <c r="G185"/>
  <c r="F188"/>
  <c r="G187"/>
  <c r="F183"/>
  <c r="G179"/>
  <c r="G171"/>
  <c r="D193" s="1"/>
  <c r="S194" i="4" l="1"/>
  <c r="O201" i="1"/>
  <c r="K58" i="10" s="1"/>
  <c r="R195" i="4"/>
  <c r="Y158" i="1"/>
  <c r="U154"/>
  <c r="Q140"/>
  <c r="U161"/>
  <c r="Y160"/>
  <c r="H157"/>
  <c r="U133"/>
  <c r="K149" i="2"/>
  <c r="H142"/>
  <c r="N159" i="5"/>
  <c r="T195" i="4"/>
  <c r="U129" i="2"/>
  <c r="Q144" i="5"/>
  <c r="Q128"/>
  <c r="N204" i="4"/>
  <c r="N40" i="10" s="1"/>
  <c r="H152" i="4"/>
  <c r="K154" i="7"/>
  <c r="H158"/>
  <c r="W176" i="1"/>
  <c r="J200" i="4"/>
  <c r="N4" i="10" s="1"/>
  <c r="K159" i="7"/>
  <c r="K143"/>
  <c r="K129"/>
  <c r="K126"/>
  <c r="H153"/>
  <c r="H124"/>
  <c r="H128" i="4"/>
  <c r="K142"/>
  <c r="H130" i="2"/>
  <c r="Q194" i="5"/>
  <c r="U195" i="4"/>
  <c r="M203"/>
  <c r="N17" i="10" s="1"/>
  <c r="L200" i="4"/>
  <c r="N47" i="10" s="1"/>
  <c r="N132" i="1"/>
  <c r="Q124"/>
  <c r="K123"/>
  <c r="U141"/>
  <c r="K124" i="2"/>
  <c r="H149"/>
  <c r="Q149" i="6"/>
  <c r="J204" i="4"/>
  <c r="N8" i="10" s="1"/>
  <c r="K145" i="4"/>
  <c r="K133"/>
  <c r="K126"/>
  <c r="Q151"/>
  <c r="Q147"/>
  <c r="K123" i="5"/>
  <c r="G176"/>
  <c r="N203" i="4"/>
  <c r="N39" i="10" s="1"/>
  <c r="O205" i="1"/>
  <c r="K62" i="10" s="1"/>
  <c r="H147" i="4"/>
  <c r="J194" i="5"/>
  <c r="P195" i="4"/>
  <c r="J194"/>
  <c r="L203" i="2"/>
  <c r="L50" i="10" s="1"/>
  <c r="K195" i="4"/>
  <c r="H131" i="5"/>
  <c r="U130" i="4"/>
  <c r="V176" i="1"/>
  <c r="T171" i="2"/>
  <c r="R193" s="1"/>
  <c r="T169"/>
  <c r="P193" s="1"/>
  <c r="K142" i="1"/>
  <c r="N152"/>
  <c r="H134"/>
  <c r="Q149" i="2"/>
  <c r="K140"/>
  <c r="U128"/>
  <c r="K128"/>
  <c r="U123"/>
  <c r="Y144"/>
  <c r="H160"/>
  <c r="Q125" i="3"/>
  <c r="H160" i="6"/>
  <c r="J202" i="4"/>
  <c r="N6" i="10" s="1"/>
  <c r="M201" i="5"/>
  <c r="O15" i="10" s="1"/>
  <c r="H159" i="4"/>
  <c r="H145"/>
  <c r="J176" i="1"/>
  <c r="S195" i="4"/>
  <c r="G195"/>
  <c r="N201"/>
  <c r="N37" i="10" s="1"/>
  <c r="N202" i="4"/>
  <c r="N38" i="10" s="1"/>
  <c r="K205" i="3"/>
  <c r="M31" i="10" s="1"/>
  <c r="L200" i="5"/>
  <c r="O47" i="10" s="1"/>
  <c r="Q195" i="4"/>
  <c r="L204"/>
  <c r="N51" i="10" s="1"/>
  <c r="K200" i="4"/>
  <c r="N26" i="10" s="1"/>
  <c r="N32" s="1"/>
  <c r="K194" i="5"/>
  <c r="O203" i="1"/>
  <c r="K60" i="10" s="1"/>
  <c r="K204" i="2"/>
  <c r="L30" i="10" s="1"/>
  <c r="T185" i="2"/>
  <c r="N148" i="1"/>
  <c r="K133"/>
  <c r="Q131"/>
  <c r="Q128"/>
  <c r="U149"/>
  <c r="H125"/>
  <c r="N134"/>
  <c r="Q130"/>
  <c r="N151"/>
  <c r="U135"/>
  <c r="K142" i="2"/>
  <c r="K131"/>
  <c r="K157"/>
  <c r="K145"/>
  <c r="U134"/>
  <c r="Q147" i="3"/>
  <c r="H123"/>
  <c r="H159" i="6"/>
  <c r="M202" i="3"/>
  <c r="M16" i="10" s="1"/>
  <c r="J203" i="4"/>
  <c r="N7" i="10" s="1"/>
  <c r="J201" i="4"/>
  <c r="N5" i="10" s="1"/>
  <c r="M202" i="5"/>
  <c r="O16" i="10" s="1"/>
  <c r="J202" i="7"/>
  <c r="Q6" i="10" s="1"/>
  <c r="Y130" i="4"/>
  <c r="K161"/>
  <c r="H158"/>
  <c r="H157"/>
  <c r="H125"/>
  <c r="H140" i="2"/>
  <c r="H154"/>
  <c r="E194" i="4"/>
  <c r="S195" i="5"/>
  <c r="S176"/>
  <c r="H159"/>
  <c r="K159"/>
  <c r="K142"/>
  <c r="H143" i="4"/>
  <c r="O176"/>
  <c r="K147"/>
  <c r="N144" i="1"/>
  <c r="Q129" i="7"/>
  <c r="L176" i="6"/>
  <c r="N140" i="1"/>
  <c r="Y126"/>
  <c r="H133" i="2"/>
  <c r="K158"/>
  <c r="J203" i="3"/>
  <c r="M7" i="10" s="1"/>
  <c r="R176" i="5"/>
  <c r="Q157"/>
  <c r="K149" i="4"/>
  <c r="J194" i="7"/>
  <c r="K202" i="2"/>
  <c r="L28" i="10" s="1"/>
  <c r="K152" i="4"/>
  <c r="K148"/>
  <c r="K135"/>
  <c r="Q154"/>
  <c r="H150"/>
  <c r="T179" i="2"/>
  <c r="T164"/>
  <c r="P192" s="1"/>
  <c r="K130" i="5"/>
  <c r="G176" i="7"/>
  <c r="H160" i="4"/>
  <c r="K144" i="1"/>
  <c r="R176" i="4"/>
  <c r="U145" i="1"/>
  <c r="Y135"/>
  <c r="Y130"/>
  <c r="U131"/>
  <c r="H152" i="2"/>
  <c r="P176" i="7"/>
  <c r="S176" i="6"/>
  <c r="Q160"/>
  <c r="J205" i="4"/>
  <c r="N9" i="10" s="1"/>
  <c r="M203" i="5"/>
  <c r="O17" i="10" s="1"/>
  <c r="K141" i="4"/>
  <c r="K134"/>
  <c r="U134"/>
  <c r="Q159"/>
  <c r="Q144"/>
  <c r="Q123"/>
  <c r="K131"/>
  <c r="H154" i="5"/>
  <c r="H175" s="1"/>
  <c r="N129"/>
  <c r="L194" i="4"/>
  <c r="K194" i="1"/>
  <c r="H126" i="4"/>
  <c r="H144"/>
  <c r="K143" i="1"/>
  <c r="Q194" i="4"/>
  <c r="O176" i="5"/>
  <c r="L200" i="6"/>
  <c r="P47" i="10" s="1"/>
  <c r="F194" i="4"/>
  <c r="K201" i="2"/>
  <c r="L27" i="10" s="1"/>
  <c r="N201" i="5"/>
  <c r="O37" i="10" s="1"/>
  <c r="H140" i="5"/>
  <c r="H141"/>
  <c r="M201" i="4"/>
  <c r="N15" i="10" s="1"/>
  <c r="K130" i="4"/>
  <c r="F176" i="5"/>
  <c r="Y159"/>
  <c r="Y154"/>
  <c r="Y149"/>
  <c r="Y142"/>
  <c r="Y137"/>
  <c r="Y131"/>
  <c r="H154" i="4"/>
  <c r="K138"/>
  <c r="K137"/>
  <c r="N194" i="7"/>
  <c r="K200" i="5"/>
  <c r="O26" i="10" s="1"/>
  <c r="O32" s="1"/>
  <c r="K195" i="2"/>
  <c r="M202" i="7"/>
  <c r="Q16" i="10" s="1"/>
  <c r="Y132" i="1"/>
  <c r="L176" i="2"/>
  <c r="Y147" i="5"/>
  <c r="Y123"/>
  <c r="H138" i="4"/>
  <c r="K205" i="6"/>
  <c r="P31" i="10" s="1"/>
  <c r="S176" i="4"/>
  <c r="W176" i="5"/>
  <c r="H147" i="1"/>
  <c r="H126"/>
  <c r="H148"/>
  <c r="Q153" i="4"/>
  <c r="N20" i="10"/>
  <c r="T188" i="2"/>
  <c r="T184"/>
  <c r="K153" i="4"/>
  <c r="K151"/>
  <c r="U133"/>
  <c r="K152" i="1"/>
  <c r="N150"/>
  <c r="Y148"/>
  <c r="Q147"/>
  <c r="Q135"/>
  <c r="Q132"/>
  <c r="H124"/>
  <c r="N123"/>
  <c r="Y128"/>
  <c r="Y140"/>
  <c r="T178" i="2"/>
  <c r="Q124"/>
  <c r="N134"/>
  <c r="Y128"/>
  <c r="U149"/>
  <c r="U126"/>
  <c r="N142" i="3"/>
  <c r="N125"/>
  <c r="H124"/>
  <c r="N138"/>
  <c r="Q153"/>
  <c r="Q149"/>
  <c r="H140" i="6"/>
  <c r="H141"/>
  <c r="J201" i="3"/>
  <c r="M5" i="10" s="1"/>
  <c r="J200" i="6"/>
  <c r="P4" i="10" s="1"/>
  <c r="J201" i="7"/>
  <c r="Q5" i="10" s="1"/>
  <c r="K161" i="5"/>
  <c r="N142"/>
  <c r="Y130"/>
  <c r="Q133"/>
  <c r="Q130"/>
  <c r="N144"/>
  <c r="H124" i="4"/>
  <c r="O202"/>
  <c r="N59" i="10" s="1"/>
  <c r="N63" s="1"/>
  <c r="I195" i="4"/>
  <c r="F176"/>
  <c r="K134" i="5"/>
  <c r="L202" i="3"/>
  <c r="M49" i="10" s="1"/>
  <c r="U129" i="1"/>
  <c r="X164" i="6"/>
  <c r="S192" s="1"/>
  <c r="T166" i="2"/>
  <c r="R192" s="1"/>
  <c r="T165"/>
  <c r="Q192" s="1"/>
  <c r="T173"/>
  <c r="Y131" i="4"/>
  <c r="Q145" i="5"/>
  <c r="Y142" i="1"/>
  <c r="M176" i="2"/>
  <c r="N131"/>
  <c r="H138"/>
  <c r="Q134"/>
  <c r="H123"/>
  <c r="K154"/>
  <c r="U141"/>
  <c r="H135"/>
  <c r="Y160" i="4"/>
  <c r="Y161" i="5"/>
  <c r="Y152"/>
  <c r="Y138"/>
  <c r="V176" i="3"/>
  <c r="K155" i="4"/>
  <c r="H137"/>
  <c r="Q138"/>
  <c r="L176" i="5"/>
  <c r="K150" i="4"/>
  <c r="Q132" i="5"/>
  <c r="I176"/>
  <c r="K133"/>
  <c r="N143" i="1"/>
  <c r="Y134"/>
  <c r="Y131"/>
  <c r="Y129"/>
  <c r="Q125"/>
  <c r="T174" i="2"/>
  <c r="T175"/>
  <c r="H128"/>
  <c r="H150"/>
  <c r="H157" i="3"/>
  <c r="J176"/>
  <c r="Y135" i="6"/>
  <c r="M204" i="3"/>
  <c r="M18" i="10" s="1"/>
  <c r="J202" i="5"/>
  <c r="O6" i="10" s="1"/>
  <c r="O10" s="1"/>
  <c r="M204" i="7"/>
  <c r="Q18" i="10" s="1"/>
  <c r="J204" i="7"/>
  <c r="Q8" i="10" s="1"/>
  <c r="K140" i="4"/>
  <c r="K125"/>
  <c r="K124"/>
  <c r="Y147"/>
  <c r="Y134"/>
  <c r="U128"/>
  <c r="Q160"/>
  <c r="Q157"/>
  <c r="N148"/>
  <c r="Y160" i="5"/>
  <c r="Q158"/>
  <c r="Q135"/>
  <c r="U141"/>
  <c r="Q151"/>
  <c r="Q134"/>
  <c r="Q131"/>
  <c r="Q129"/>
  <c r="Q140"/>
  <c r="Y134"/>
  <c r="U194" i="4"/>
  <c r="M176" i="5"/>
  <c r="P176"/>
  <c r="H148" i="4"/>
  <c r="N157" i="5"/>
  <c r="L205" i="7"/>
  <c r="Q52" i="10" s="1"/>
  <c r="G194" i="4"/>
  <c r="N195"/>
  <c r="U130" i="1"/>
  <c r="U137"/>
  <c r="U157"/>
  <c r="Q131" i="4"/>
  <c r="N157"/>
  <c r="T179"/>
  <c r="Q153" i="1"/>
  <c r="Y151" i="6"/>
  <c r="X174" i="4"/>
  <c r="K129"/>
  <c r="U157" i="5"/>
  <c r="N130" i="1"/>
  <c r="J176" i="4"/>
  <c r="Q194" i="7"/>
  <c r="K125" i="1"/>
  <c r="H131"/>
  <c r="K154"/>
  <c r="H138"/>
  <c r="Y149"/>
  <c r="H142"/>
  <c r="H143"/>
  <c r="H144"/>
  <c r="Q134"/>
  <c r="N142"/>
  <c r="T178" i="5"/>
  <c r="Q149" i="4"/>
  <c r="H161" i="1"/>
  <c r="X171" i="4"/>
  <c r="U193" s="1"/>
  <c r="U128" i="1"/>
  <c r="U142"/>
  <c r="Q149"/>
  <c r="Y124"/>
  <c r="Y141"/>
  <c r="Y133"/>
  <c r="N147"/>
  <c r="U140"/>
  <c r="H158" i="2"/>
  <c r="G176" i="3"/>
  <c r="Q158" i="7"/>
  <c r="U134"/>
  <c r="U159" i="4"/>
  <c r="Q155"/>
  <c r="Q152"/>
  <c r="Q148"/>
  <c r="Q137"/>
  <c r="N137"/>
  <c r="Y155" i="5"/>
  <c r="Y125"/>
  <c r="Q150"/>
  <c r="V176"/>
  <c r="X166"/>
  <c r="U192" s="1"/>
  <c r="Y137" i="1"/>
  <c r="X184"/>
  <c r="L176"/>
  <c r="Y145" i="6"/>
  <c r="M205" i="5"/>
  <c r="O19" i="10" s="1"/>
  <c r="Y145" i="4"/>
  <c r="Y141"/>
  <c r="Y135"/>
  <c r="U126"/>
  <c r="N152"/>
  <c r="X173"/>
  <c r="Y155"/>
  <c r="Y151"/>
  <c r="Y142"/>
  <c r="Y137"/>
  <c r="Y129"/>
  <c r="Y126"/>
  <c r="U154"/>
  <c r="U150"/>
  <c r="U145"/>
  <c r="U141"/>
  <c r="U135"/>
  <c r="U125"/>
  <c r="Y158" i="5"/>
  <c r="Y153"/>
  <c r="M176" i="4"/>
  <c r="T187"/>
  <c r="N129" i="7"/>
  <c r="T165" i="4"/>
  <c r="Q192" s="1"/>
  <c r="X170"/>
  <c r="T193" s="1"/>
  <c r="X179" i="6"/>
  <c r="H133" i="7"/>
  <c r="X187" i="5"/>
  <c r="H155" i="1"/>
  <c r="K147"/>
  <c r="S176"/>
  <c r="Y138"/>
  <c r="U132"/>
  <c r="U134"/>
  <c r="U151"/>
  <c r="N137"/>
  <c r="Y154"/>
  <c r="U152"/>
  <c r="H129"/>
  <c r="U126"/>
  <c r="U150"/>
  <c r="N154"/>
  <c r="H129" i="6"/>
  <c r="Q151"/>
  <c r="Y132"/>
  <c r="Y148" i="5"/>
  <c r="Y133"/>
  <c r="Y129"/>
  <c r="X175" i="4"/>
  <c r="T180"/>
  <c r="T179" i="5"/>
  <c r="K145"/>
  <c r="K143"/>
  <c r="K141"/>
  <c r="K135"/>
  <c r="K129"/>
  <c r="K144"/>
  <c r="K132"/>
  <c r="K128"/>
  <c r="W176" i="4"/>
  <c r="H137" i="1"/>
  <c r="U138"/>
  <c r="X188"/>
  <c r="N153"/>
  <c r="Y151"/>
  <c r="U148"/>
  <c r="N135"/>
  <c r="Q129"/>
  <c r="U124"/>
  <c r="Y159"/>
  <c r="Y123"/>
  <c r="H141"/>
  <c r="H145"/>
  <c r="K128"/>
  <c r="N128"/>
  <c r="Y143"/>
  <c r="N145"/>
  <c r="I176"/>
  <c r="Q160" i="2"/>
  <c r="Y132"/>
  <c r="N152"/>
  <c r="N133"/>
  <c r="U159"/>
  <c r="Q159"/>
  <c r="N158"/>
  <c r="U155"/>
  <c r="Q155"/>
  <c r="U144"/>
  <c r="U140"/>
  <c r="N140"/>
  <c r="F176"/>
  <c r="Y126"/>
  <c r="U135"/>
  <c r="Y158"/>
  <c r="Y138"/>
  <c r="N157"/>
  <c r="H124"/>
  <c r="Y151"/>
  <c r="Y160"/>
  <c r="U131"/>
  <c r="U142"/>
  <c r="U157"/>
  <c r="H129"/>
  <c r="H147"/>
  <c r="H151"/>
  <c r="H155"/>
  <c r="G176"/>
  <c r="H126"/>
  <c r="H157"/>
  <c r="K147"/>
  <c r="Y159"/>
  <c r="Y154"/>
  <c r="N125"/>
  <c r="Y129"/>
  <c r="U161"/>
  <c r="H131"/>
  <c r="H161"/>
  <c r="Y149"/>
  <c r="U138"/>
  <c r="Y130"/>
  <c r="U137"/>
  <c r="H132"/>
  <c r="H125"/>
  <c r="R176" i="7"/>
  <c r="N150"/>
  <c r="N144"/>
  <c r="N141"/>
  <c r="Q126"/>
  <c r="Q123"/>
  <c r="Y130" i="6"/>
  <c r="Y150"/>
  <c r="Y143" i="4"/>
  <c r="Y138"/>
  <c r="U124"/>
  <c r="N161"/>
  <c r="X186"/>
  <c r="T185"/>
  <c r="Y151" i="5"/>
  <c r="Y150"/>
  <c r="Y145"/>
  <c r="Y144"/>
  <c r="Y141"/>
  <c r="Y140"/>
  <c r="Y135"/>
  <c r="Y128"/>
  <c r="Y126"/>
  <c r="U161"/>
  <c r="U160"/>
  <c r="U158"/>
  <c r="N154"/>
  <c r="Y157"/>
  <c r="Y143"/>
  <c r="Y132"/>
  <c r="Y124"/>
  <c r="U159"/>
  <c r="U143"/>
  <c r="U142"/>
  <c r="U134"/>
  <c r="U133"/>
  <c r="U124"/>
  <c r="X180"/>
  <c r="K148" i="7"/>
  <c r="H143"/>
  <c r="K153"/>
  <c r="X175" i="5"/>
  <c r="Q159"/>
  <c r="P176" i="4"/>
  <c r="N204" i="1"/>
  <c r="K40" i="10" s="1"/>
  <c r="N194" i="1"/>
  <c r="N200"/>
  <c r="K36" i="10" s="1"/>
  <c r="L194" i="1"/>
  <c r="K202"/>
  <c r="K28" i="10" s="1"/>
  <c r="J194" i="1"/>
  <c r="L202"/>
  <c r="K49" i="10" s="1"/>
  <c r="Q194" i="1"/>
  <c r="O203" i="2"/>
  <c r="L60" i="10" s="1"/>
  <c r="T195" i="2"/>
  <c r="O201"/>
  <c r="L58" i="10" s="1"/>
  <c r="S195" i="2"/>
  <c r="L201" i="3"/>
  <c r="M48" i="10" s="1"/>
  <c r="P195" i="3"/>
  <c r="K202" i="6"/>
  <c r="P28" i="10" s="1"/>
  <c r="J194" i="6"/>
  <c r="N200"/>
  <c r="P36" i="10" s="1"/>
  <c r="L194" i="6"/>
  <c r="O201" i="7"/>
  <c r="Q58" i="10" s="1"/>
  <c r="S195" i="7"/>
  <c r="O200"/>
  <c r="Q57" i="10" s="1"/>
  <c r="S194" i="7"/>
  <c r="O203"/>
  <c r="Q60" i="10" s="1"/>
  <c r="T195" i="7"/>
  <c r="L204"/>
  <c r="Q51" i="10" s="1"/>
  <c r="R194" i="7"/>
  <c r="N205"/>
  <c r="Q41" i="10" s="1"/>
  <c r="N195" i="7"/>
  <c r="O205"/>
  <c r="Q62" i="10" s="1"/>
  <c r="U195" i="7"/>
  <c r="O202"/>
  <c r="Q59" i="10" s="1"/>
  <c r="T194" i="7"/>
  <c r="N202" i="6"/>
  <c r="P38" i="10" s="1"/>
  <c r="M194" i="6"/>
  <c r="O205"/>
  <c r="P62" i="10" s="1"/>
  <c r="U195" i="6"/>
  <c r="O202"/>
  <c r="P59" i="10" s="1"/>
  <c r="T194" i="6"/>
  <c r="N203"/>
  <c r="P39" i="10" s="1"/>
  <c r="M195" i="6"/>
  <c r="N205"/>
  <c r="P41" i="10" s="1"/>
  <c r="N195" i="6"/>
  <c r="O201"/>
  <c r="P58" i="10" s="1"/>
  <c r="S195" i="6"/>
  <c r="N204"/>
  <c r="P40" i="10" s="1"/>
  <c r="N194" i="6"/>
  <c r="K204"/>
  <c r="P30" i="10" s="1"/>
  <c r="K194" i="6"/>
  <c r="K205" i="1"/>
  <c r="K31" i="10" s="1"/>
  <c r="K195" i="1"/>
  <c r="O200" i="3"/>
  <c r="M57" i="10" s="1"/>
  <c r="S194" i="3"/>
  <c r="N200"/>
  <c r="M36" i="10" s="1"/>
  <c r="L194" i="3"/>
  <c r="K201" i="5"/>
  <c r="O27" i="10" s="1"/>
  <c r="I195" i="5"/>
  <c r="O202"/>
  <c r="O59" i="10" s="1"/>
  <c r="T194" i="5"/>
  <c r="M200"/>
  <c r="O14" i="10" s="1"/>
  <c r="E194" i="5"/>
  <c r="K205" i="7"/>
  <c r="Q31" i="10" s="1"/>
  <c r="K195" i="7"/>
  <c r="O204"/>
  <c r="Q61" i="10" s="1"/>
  <c r="U194" i="7"/>
  <c r="O203" i="5"/>
  <c r="O60" i="10" s="1"/>
  <c r="T195" i="5"/>
  <c r="N205"/>
  <c r="O41" i="10" s="1"/>
  <c r="N195" i="5"/>
  <c r="L205"/>
  <c r="O52" i="10" s="1"/>
  <c r="R195" i="5"/>
  <c r="O204"/>
  <c r="O61" i="10" s="1"/>
  <c r="U194" i="5"/>
  <c r="Y145" i="2"/>
  <c r="H144"/>
  <c r="Y132" i="7"/>
  <c r="U131"/>
  <c r="X188" i="4"/>
  <c r="H126" i="5"/>
  <c r="H173" s="1"/>
  <c r="U154"/>
  <c r="X166" i="6"/>
  <c r="U192" s="1"/>
  <c r="X174"/>
  <c r="X184"/>
  <c r="J176" i="5"/>
  <c r="K157"/>
  <c r="Q150" i="4"/>
  <c r="T174" i="5"/>
  <c r="T170"/>
  <c r="Q193" s="1"/>
  <c r="T186"/>
  <c r="T183"/>
  <c r="T169"/>
  <c r="P193" s="1"/>
  <c r="T184"/>
  <c r="K203" i="1"/>
  <c r="K29" i="10" s="1"/>
  <c r="J195" i="1"/>
  <c r="K200"/>
  <c r="K26" i="10" s="1"/>
  <c r="I194" i="1"/>
  <c r="L203"/>
  <c r="K50" i="10" s="1"/>
  <c r="Q195" i="1"/>
  <c r="O200" i="2"/>
  <c r="L57" i="10" s="1"/>
  <c r="S194" i="2"/>
  <c r="L205"/>
  <c r="L52" i="10" s="1"/>
  <c r="R195" i="2"/>
  <c r="N202"/>
  <c r="L38" i="10" s="1"/>
  <c r="M194" i="2"/>
  <c r="N205"/>
  <c r="L41" i="10" s="1"/>
  <c r="N195" i="2"/>
  <c r="L202"/>
  <c r="L49" i="10" s="1"/>
  <c r="Q194" i="2"/>
  <c r="K201" i="3"/>
  <c r="M27" i="10" s="1"/>
  <c r="I195" i="3"/>
  <c r="K203"/>
  <c r="M29" i="10" s="1"/>
  <c r="J195" i="3"/>
  <c r="K202"/>
  <c r="M28" i="10" s="1"/>
  <c r="J194" i="3"/>
  <c r="N205"/>
  <c r="M41" i="10" s="1"/>
  <c r="N195" i="3"/>
  <c r="O203"/>
  <c r="M60" i="10" s="1"/>
  <c r="T195" i="3"/>
  <c r="L203"/>
  <c r="M50" i="10" s="1"/>
  <c r="Q195" i="3"/>
  <c r="K203" i="6"/>
  <c r="P29" i="10" s="1"/>
  <c r="J195" i="6"/>
  <c r="L204"/>
  <c r="P51" i="10" s="1"/>
  <c r="R194" i="6"/>
  <c r="N201" i="7"/>
  <c r="Q37" i="10" s="1"/>
  <c r="L195" i="7"/>
  <c r="N200"/>
  <c r="Q36" i="10" s="1"/>
  <c r="L194" i="7"/>
  <c r="N203"/>
  <c r="Q39" i="10" s="1"/>
  <c r="M195" i="7"/>
  <c r="N203" i="1"/>
  <c r="K39" i="10" s="1"/>
  <c r="M195" i="1"/>
  <c r="N205"/>
  <c r="K41" i="10" s="1"/>
  <c r="N195" i="1"/>
  <c r="N201"/>
  <c r="K37" i="10" s="1"/>
  <c r="L195" i="1"/>
  <c r="N202"/>
  <c r="K38" i="10" s="1"/>
  <c r="M194" i="1"/>
  <c r="L200"/>
  <c r="K47" i="10" s="1"/>
  <c r="P194" i="1"/>
  <c r="L201"/>
  <c r="K48" i="10" s="1"/>
  <c r="P195" i="1"/>
  <c r="L205"/>
  <c r="K52" i="10" s="1"/>
  <c r="R195" i="1"/>
  <c r="L204"/>
  <c r="K51" i="10" s="1"/>
  <c r="R194" i="1"/>
  <c r="L201" i="2"/>
  <c r="L48" i="10" s="1"/>
  <c r="P195" i="2"/>
  <c r="K200"/>
  <c r="L26" i="10" s="1"/>
  <c r="I194" i="2"/>
  <c r="N200"/>
  <c r="L36" i="10" s="1"/>
  <c r="L194" i="2"/>
  <c r="N201"/>
  <c r="L37" i="10" s="1"/>
  <c r="L195" i="2"/>
  <c r="L204"/>
  <c r="L51" i="10" s="1"/>
  <c r="R194" i="2"/>
  <c r="O202"/>
  <c r="L59" i="10" s="1"/>
  <c r="T194" i="2"/>
  <c r="N203"/>
  <c r="L39" i="10" s="1"/>
  <c r="M195" i="2"/>
  <c r="L200"/>
  <c r="L47" i="10" s="1"/>
  <c r="L53" s="1"/>
  <c r="P194" i="2"/>
  <c r="O204"/>
  <c r="L61" i="10" s="1"/>
  <c r="U194" i="2"/>
  <c r="O205"/>
  <c r="L62" i="10" s="1"/>
  <c r="U195" i="2"/>
  <c r="N204"/>
  <c r="L40" i="10" s="1"/>
  <c r="N194" i="2"/>
  <c r="O201" i="3"/>
  <c r="M58" i="10" s="1"/>
  <c r="S195" i="3"/>
  <c r="N201"/>
  <c r="M37" i="10" s="1"/>
  <c r="L195" i="3"/>
  <c r="O205"/>
  <c r="M62" i="10" s="1"/>
  <c r="U195" i="3"/>
  <c r="L204"/>
  <c r="M51" i="10" s="1"/>
  <c r="R194" i="3"/>
  <c r="K200"/>
  <c r="M26" i="10" s="1"/>
  <c r="I194" i="3"/>
  <c r="N202"/>
  <c r="M38" i="10" s="1"/>
  <c r="M194" i="3"/>
  <c r="L200"/>
  <c r="M47" i="10" s="1"/>
  <c r="P194" i="3"/>
  <c r="O202"/>
  <c r="M59" i="10" s="1"/>
  <c r="T194" i="3"/>
  <c r="K201" i="6"/>
  <c r="P27" i="10" s="1"/>
  <c r="I195" i="6"/>
  <c r="K200"/>
  <c r="P26" i="10" s="1"/>
  <c r="I194" i="6"/>
  <c r="N201"/>
  <c r="P37" i="10" s="1"/>
  <c r="L195" i="6"/>
  <c r="L203"/>
  <c r="P50" i="10" s="1"/>
  <c r="Q195" i="6"/>
  <c r="L201" i="7"/>
  <c r="Q48" i="10" s="1"/>
  <c r="P195" i="7"/>
  <c r="K201"/>
  <c r="Q27" i="10" s="1"/>
  <c r="I195" i="7"/>
  <c r="L200"/>
  <c r="Q47" i="10" s="1"/>
  <c r="P194" i="7"/>
  <c r="K200"/>
  <c r="Q26" i="10" s="1"/>
  <c r="I194" i="7"/>
  <c r="L203"/>
  <c r="Q50" i="10" s="1"/>
  <c r="Q195" i="7"/>
  <c r="K203"/>
  <c r="Q29" i="10" s="1"/>
  <c r="J195" i="7"/>
  <c r="K204"/>
  <c r="Q30" i="10" s="1"/>
  <c r="K194" i="7"/>
  <c r="L201" i="6"/>
  <c r="P48" i="10" s="1"/>
  <c r="P195" i="6"/>
  <c r="O204"/>
  <c r="P61" i="10" s="1"/>
  <c r="U194" i="6"/>
  <c r="O200"/>
  <c r="P57" i="10" s="1"/>
  <c r="S194" i="6"/>
  <c r="O203"/>
  <c r="P60" i="10" s="1"/>
  <c r="T195" i="6"/>
  <c r="L202"/>
  <c r="P49" i="10" s="1"/>
  <c r="Q194" i="6"/>
  <c r="L205"/>
  <c r="P52" i="10" s="1"/>
  <c r="R195" i="6"/>
  <c r="K204" i="3"/>
  <c r="M30" i="10" s="1"/>
  <c r="K194" i="3"/>
  <c r="O204"/>
  <c r="M61" i="10" s="1"/>
  <c r="U194" i="3"/>
  <c r="N204"/>
  <c r="M40" i="10" s="1"/>
  <c r="N194" i="3"/>
  <c r="L205"/>
  <c r="M52" i="10" s="1"/>
  <c r="R195" i="3"/>
  <c r="K201" i="1"/>
  <c r="K27" i="10" s="1"/>
  <c r="I195" i="1"/>
  <c r="K203" i="2"/>
  <c r="L29" i="10" s="1"/>
  <c r="J195" i="2"/>
  <c r="N202" i="7"/>
  <c r="Q38" i="10" s="1"/>
  <c r="M194" i="7"/>
  <c r="N203" i="3"/>
  <c r="M39" i="10" s="1"/>
  <c r="M195" i="3"/>
  <c r="L201" i="5"/>
  <c r="O48" i="10" s="1"/>
  <c r="P195" i="5"/>
  <c r="M204"/>
  <c r="O18" i="10" s="1"/>
  <c r="G194" i="5"/>
  <c r="N202"/>
  <c r="O38" i="10" s="1"/>
  <c r="M194" i="5"/>
  <c r="N200"/>
  <c r="O36" i="10" s="1"/>
  <c r="L194" i="5"/>
  <c r="K205"/>
  <c r="O31" i="10" s="1"/>
  <c r="K195" i="5"/>
  <c r="N204"/>
  <c r="O40" i="10" s="1"/>
  <c r="N194" i="5"/>
  <c r="L204"/>
  <c r="O51" i="10" s="1"/>
  <c r="R194" i="5"/>
  <c r="O205"/>
  <c r="O62" i="10" s="1"/>
  <c r="U195" i="5"/>
  <c r="K203"/>
  <c r="O29" i="10" s="1"/>
  <c r="J195" i="5"/>
  <c r="N203"/>
  <c r="O39" i="10" s="1"/>
  <c r="M195" i="5"/>
  <c r="L203"/>
  <c r="O50" i="10" s="1"/>
  <c r="Q195" i="5"/>
  <c r="Q147" i="2"/>
  <c r="Y137"/>
  <c r="H133" i="1"/>
  <c r="K126"/>
  <c r="H130"/>
  <c r="K148"/>
  <c r="K151"/>
  <c r="H152"/>
  <c r="T179"/>
  <c r="T186"/>
  <c r="K159"/>
  <c r="X178"/>
  <c r="K160"/>
  <c r="N158"/>
  <c r="N155"/>
  <c r="Y152"/>
  <c r="Y150"/>
  <c r="N149"/>
  <c r="N131"/>
  <c r="N124"/>
  <c r="Y145"/>
  <c r="K144" i="2"/>
  <c r="Q153"/>
  <c r="K161"/>
  <c r="U123" i="3"/>
  <c r="U155"/>
  <c r="U137" i="6"/>
  <c r="U140"/>
  <c r="U142"/>
  <c r="U144"/>
  <c r="U147"/>
  <c r="U149"/>
  <c r="U151"/>
  <c r="U153"/>
  <c r="U155"/>
  <c r="U158"/>
  <c r="U160"/>
  <c r="L176" i="7"/>
  <c r="Y158"/>
  <c r="Y153"/>
  <c r="Y149"/>
  <c r="Y140"/>
  <c r="Y137"/>
  <c r="Y125"/>
  <c r="U158"/>
  <c r="U155"/>
  <c r="U151"/>
  <c r="U147"/>
  <c r="U144"/>
  <c r="U129"/>
  <c r="N149"/>
  <c r="M176"/>
  <c r="H155"/>
  <c r="P176" i="6"/>
  <c r="Q154"/>
  <c r="Q129"/>
  <c r="K147"/>
  <c r="Q142"/>
  <c r="Q147"/>
  <c r="U130"/>
  <c r="N124"/>
  <c r="Y123"/>
  <c r="Y138"/>
  <c r="Y158"/>
  <c r="Y160"/>
  <c r="U126"/>
  <c r="H128"/>
  <c r="Y126"/>
  <c r="M204" i="1"/>
  <c r="K18" i="10" s="1"/>
  <c r="Y159" i="4"/>
  <c r="Y154"/>
  <c r="Y150"/>
  <c r="Y125"/>
  <c r="U160"/>
  <c r="U155"/>
  <c r="U151"/>
  <c r="U147"/>
  <c r="U142"/>
  <c r="U137"/>
  <c r="N144"/>
  <c r="N134"/>
  <c r="N133"/>
  <c r="N125"/>
  <c r="K159"/>
  <c r="T178"/>
  <c r="M176" i="1"/>
  <c r="U153" i="2"/>
  <c r="U155" i="5"/>
  <c r="U153"/>
  <c r="K155"/>
  <c r="K153"/>
  <c r="K150"/>
  <c r="Q143"/>
  <c r="Q142"/>
  <c r="N151"/>
  <c r="X171"/>
  <c r="U193" s="1"/>
  <c r="X188"/>
  <c r="K152" i="7"/>
  <c r="K138"/>
  <c r="K130"/>
  <c r="H150"/>
  <c r="N159"/>
  <c r="N133"/>
  <c r="K132"/>
  <c r="K154" i="4"/>
  <c r="K158" i="5"/>
  <c r="G176" i="4"/>
  <c r="T165" i="5"/>
  <c r="Q192" s="1"/>
  <c r="T185"/>
  <c r="T164"/>
  <c r="P192" s="1"/>
  <c r="T173"/>
  <c r="U137" i="7"/>
  <c r="N155"/>
  <c r="N154"/>
  <c r="N148"/>
  <c r="Q161"/>
  <c r="Q150"/>
  <c r="Q144"/>
  <c r="Q141"/>
  <c r="Q138"/>
  <c r="Q157"/>
  <c r="N145"/>
  <c r="Q134"/>
  <c r="Q128"/>
  <c r="N142"/>
  <c r="U125"/>
  <c r="Y126"/>
  <c r="Y133"/>
  <c r="Y143"/>
  <c r="Y148"/>
  <c r="Y154"/>
  <c r="Y159"/>
  <c r="U141"/>
  <c r="U145"/>
  <c r="U152"/>
  <c r="Y150"/>
  <c r="U150"/>
  <c r="Y142"/>
  <c r="U142"/>
  <c r="Y155"/>
  <c r="U149"/>
  <c r="Y134"/>
  <c r="Y130"/>
  <c r="U159"/>
  <c r="K161"/>
  <c r="K131"/>
  <c r="H138"/>
  <c r="H126"/>
  <c r="Y144"/>
  <c r="U124"/>
  <c r="U140"/>
  <c r="N161"/>
  <c r="H159"/>
  <c r="Q159"/>
  <c r="Q155"/>
  <c r="Q153"/>
  <c r="K151"/>
  <c r="Y151"/>
  <c r="Q149"/>
  <c r="H147"/>
  <c r="N147"/>
  <c r="H137"/>
  <c r="Q137"/>
  <c r="H135"/>
  <c r="N135"/>
  <c r="H134"/>
  <c r="N134"/>
  <c r="K133"/>
  <c r="U133"/>
  <c r="Q131"/>
  <c r="Q130"/>
  <c r="H125"/>
  <c r="N125"/>
  <c r="H123"/>
  <c r="Y123"/>
  <c r="N160"/>
  <c r="K158"/>
  <c r="H154"/>
  <c r="N152"/>
  <c r="H148"/>
  <c r="K142"/>
  <c r="K140"/>
  <c r="K128"/>
  <c r="Y128"/>
  <c r="U126"/>
  <c r="Q124"/>
  <c r="Q132"/>
  <c r="Q160"/>
  <c r="N157"/>
  <c r="Q151"/>
  <c r="Q145"/>
  <c r="Q140"/>
  <c r="Q135"/>
  <c r="Q133"/>
  <c r="N143"/>
  <c r="N137"/>
  <c r="U123"/>
  <c r="Y124"/>
  <c r="Y129"/>
  <c r="Y141"/>
  <c r="Y145"/>
  <c r="Y152"/>
  <c r="Y157"/>
  <c r="Y161"/>
  <c r="U143"/>
  <c r="U148"/>
  <c r="U154"/>
  <c r="Y138"/>
  <c r="U138"/>
  <c r="U128"/>
  <c r="U160"/>
  <c r="Y147"/>
  <c r="U130"/>
  <c r="U153"/>
  <c r="Y135"/>
  <c r="Y131"/>
  <c r="U161"/>
  <c r="U157"/>
  <c r="H131"/>
  <c r="K150"/>
  <c r="K124"/>
  <c r="H160"/>
  <c r="H151"/>
  <c r="H149"/>
  <c r="H141"/>
  <c r="H161"/>
  <c r="K155"/>
  <c r="N153"/>
  <c r="N151"/>
  <c r="K149"/>
  <c r="K147"/>
  <c r="Q147"/>
  <c r="K137"/>
  <c r="K135"/>
  <c r="U135"/>
  <c r="K134"/>
  <c r="N131"/>
  <c r="N130"/>
  <c r="K125"/>
  <c r="Q125"/>
  <c r="K123"/>
  <c r="K160"/>
  <c r="Y160"/>
  <c r="N158"/>
  <c r="Q154"/>
  <c r="H152"/>
  <c r="Q152"/>
  <c r="Q148"/>
  <c r="H142"/>
  <c r="Q142"/>
  <c r="H140"/>
  <c r="N140"/>
  <c r="H128"/>
  <c r="N128"/>
  <c r="N126"/>
  <c r="N124"/>
  <c r="Y140" i="6"/>
  <c r="H142"/>
  <c r="X183"/>
  <c r="Q128"/>
  <c r="Y152"/>
  <c r="Y143"/>
  <c r="U123"/>
  <c r="X180"/>
  <c r="K152"/>
  <c r="H149"/>
  <c r="H154"/>
  <c r="N137"/>
  <c r="N141"/>
  <c r="N144"/>
  <c r="H153"/>
  <c r="H150"/>
  <c r="N157"/>
  <c r="X183" i="5"/>
  <c r="X173"/>
  <c r="X164"/>
  <c r="S192" s="1"/>
  <c r="X184"/>
  <c r="X178"/>
  <c r="X169"/>
  <c r="S193" s="1"/>
  <c r="T187"/>
  <c r="T175"/>
  <c r="T166"/>
  <c r="R192" s="1"/>
  <c r="T188"/>
  <c r="T180"/>
  <c r="T171"/>
  <c r="R193" s="1"/>
  <c r="K147"/>
  <c r="K137"/>
  <c r="Q161"/>
  <c r="K154"/>
  <c r="K151"/>
  <c r="K149"/>
  <c r="K148"/>
  <c r="K138"/>
  <c r="K125"/>
  <c r="Q160"/>
  <c r="Q141"/>
  <c r="U151"/>
  <c r="U149"/>
  <c r="U147"/>
  <c r="U144"/>
  <c r="U138"/>
  <c r="U135"/>
  <c r="U132"/>
  <c r="U131"/>
  <c r="U130"/>
  <c r="U129"/>
  <c r="U126"/>
  <c r="U123"/>
  <c r="Q155"/>
  <c r="Q137"/>
  <c r="Q123"/>
  <c r="N128"/>
  <c r="Q153"/>
  <c r="Q149"/>
  <c r="Q124"/>
  <c r="X185"/>
  <c r="X174"/>
  <c r="X165"/>
  <c r="T192" s="1"/>
  <c r="X186"/>
  <c r="X179"/>
  <c r="X170"/>
  <c r="T193" s="1"/>
  <c r="K124"/>
  <c r="N160"/>
  <c r="N143"/>
  <c r="N141"/>
  <c r="U152"/>
  <c r="U150"/>
  <c r="U148"/>
  <c r="U145"/>
  <c r="U140"/>
  <c r="U137"/>
  <c r="U128"/>
  <c r="U125"/>
  <c r="N149"/>
  <c r="N124"/>
  <c r="N154" i="4"/>
  <c r="N140"/>
  <c r="X187"/>
  <c r="X185"/>
  <c r="T188"/>
  <c r="T186"/>
  <c r="H131"/>
  <c r="Y158"/>
  <c r="Y153"/>
  <c r="Y149"/>
  <c r="Y144"/>
  <c r="Y140"/>
  <c r="Y124"/>
  <c r="U161"/>
  <c r="U157"/>
  <c r="U152"/>
  <c r="U148"/>
  <c r="U143"/>
  <c r="U138"/>
  <c r="U123"/>
  <c r="Q126"/>
  <c r="N159"/>
  <c r="N155"/>
  <c r="N151"/>
  <c r="N147"/>
  <c r="N141"/>
  <c r="H130"/>
  <c r="Y132" i="3"/>
  <c r="N160"/>
  <c r="N158"/>
  <c r="Y153"/>
  <c r="Y149"/>
  <c r="Y140"/>
  <c r="Y128"/>
  <c r="Y125"/>
  <c r="Q154"/>
  <c r="K123"/>
  <c r="Q157"/>
  <c r="K154"/>
  <c r="Q143"/>
  <c r="K138"/>
  <c r="K134"/>
  <c r="N130"/>
  <c r="Q130"/>
  <c r="N140"/>
  <c r="N135"/>
  <c r="K151"/>
  <c r="H144"/>
  <c r="K129"/>
  <c r="H138"/>
  <c r="U131"/>
  <c r="U151"/>
  <c r="U142"/>
  <c r="N150"/>
  <c r="H137"/>
  <c r="H149"/>
  <c r="K143"/>
  <c r="H135"/>
  <c r="H128"/>
  <c r="U137"/>
  <c r="U160"/>
  <c r="N148"/>
  <c r="H129"/>
  <c r="U153"/>
  <c r="H152"/>
  <c r="U144"/>
  <c r="U128"/>
  <c r="N123" i="2"/>
  <c r="N160"/>
  <c r="K133"/>
  <c r="Y142"/>
  <c r="U160"/>
  <c r="Y140"/>
  <c r="U132"/>
  <c r="H148"/>
  <c r="H153"/>
  <c r="K137"/>
  <c r="N138"/>
  <c r="N151"/>
  <c r="N149"/>
  <c r="K160"/>
  <c r="Y124"/>
  <c r="Y133"/>
  <c r="Y152"/>
  <c r="Y161"/>
  <c r="P176"/>
  <c r="N153"/>
  <c r="N147"/>
  <c r="N137"/>
  <c r="Y123"/>
  <c r="N126"/>
  <c r="Q138"/>
  <c r="Q131"/>
  <c r="Y125"/>
  <c r="N159"/>
  <c r="U158"/>
  <c r="N155"/>
  <c r="U154"/>
  <c r="N154"/>
  <c r="U151"/>
  <c r="U148"/>
  <c r="N148"/>
  <c r="U145"/>
  <c r="N145"/>
  <c r="N141"/>
  <c r="U130"/>
  <c r="Q130"/>
  <c r="N129"/>
  <c r="Q123"/>
  <c r="Q150"/>
  <c r="Q133"/>
  <c r="N161"/>
  <c r="Y147"/>
  <c r="Y153"/>
  <c r="U124"/>
  <c r="U133"/>
  <c r="U147"/>
  <c r="H141"/>
  <c r="K130"/>
  <c r="H145"/>
  <c r="K153"/>
  <c r="Y131"/>
  <c r="Y148"/>
  <c r="Y157"/>
  <c r="U150"/>
  <c r="H159"/>
  <c r="Y155"/>
  <c r="Y141"/>
  <c r="Y135"/>
  <c r="Y150"/>
  <c r="U152"/>
  <c r="H134"/>
  <c r="H137"/>
  <c r="K138"/>
  <c r="Y134"/>
  <c r="U125"/>
  <c r="K151"/>
  <c r="I193" i="1"/>
  <c r="T184"/>
  <c r="X180"/>
  <c r="X179"/>
  <c r="X186"/>
  <c r="T171"/>
  <c r="R193" s="1"/>
  <c r="U147"/>
  <c r="K157"/>
  <c r="Y155"/>
  <c r="U153"/>
  <c r="Y147"/>
  <c r="U123"/>
  <c r="U155"/>
  <c r="Y144"/>
  <c r="I192"/>
  <c r="Q140" i="6"/>
  <c r="K128"/>
  <c r="Q141"/>
  <c r="K159"/>
  <c r="K157"/>
  <c r="K143"/>
  <c r="K137"/>
  <c r="K133"/>
  <c r="K124"/>
  <c r="Y128"/>
  <c r="U133"/>
  <c r="Y142"/>
  <c r="Y141"/>
  <c r="Y148"/>
  <c r="Y161"/>
  <c r="U125"/>
  <c r="K155"/>
  <c r="K149"/>
  <c r="Y134"/>
  <c r="Y124"/>
  <c r="U128"/>
  <c r="K140"/>
  <c r="H157"/>
  <c r="K154"/>
  <c r="H143"/>
  <c r="U134"/>
  <c r="K126"/>
  <c r="H131"/>
  <c r="N138"/>
  <c r="N142"/>
  <c r="N150"/>
  <c r="N159"/>
  <c r="U135"/>
  <c r="U138"/>
  <c r="U141"/>
  <c r="U143"/>
  <c r="U145"/>
  <c r="U148"/>
  <c r="U150"/>
  <c r="U152"/>
  <c r="U154"/>
  <c r="U157"/>
  <c r="U159"/>
  <c r="U161"/>
  <c r="Q148"/>
  <c r="Q135"/>
  <c r="K160"/>
  <c r="K158"/>
  <c r="K145"/>
  <c r="K144"/>
  <c r="K138"/>
  <c r="K132"/>
  <c r="K131"/>
  <c r="K130"/>
  <c r="K125"/>
  <c r="K123"/>
  <c r="Y125"/>
  <c r="Y137"/>
  <c r="Y157"/>
  <c r="Y159"/>
  <c r="U124"/>
  <c r="U131"/>
  <c r="H124"/>
  <c r="Y154"/>
  <c r="Y131"/>
  <c r="Y144"/>
  <c r="Y153"/>
  <c r="U129"/>
  <c r="U132"/>
  <c r="Q161"/>
  <c r="K151"/>
  <c r="Y147"/>
  <c r="Y149"/>
  <c r="Y155"/>
  <c r="K150"/>
  <c r="Y129"/>
  <c r="H155"/>
  <c r="H144"/>
  <c r="N129"/>
  <c r="Y133"/>
  <c r="H151"/>
  <c r="H138"/>
  <c r="H137"/>
  <c r="H130"/>
  <c r="H123"/>
  <c r="N140"/>
  <c r="N143"/>
  <c r="N155"/>
  <c r="N128"/>
  <c r="R176"/>
  <c r="K131" i="3"/>
  <c r="K128"/>
  <c r="N141"/>
  <c r="Q140"/>
  <c r="Q132"/>
  <c r="Q131"/>
  <c r="N149"/>
  <c r="K149"/>
  <c r="K147"/>
  <c r="K142"/>
  <c r="K130"/>
  <c r="K126"/>
  <c r="H147"/>
  <c r="Y124"/>
  <c r="Y129"/>
  <c r="Y133"/>
  <c r="Y138"/>
  <c r="Y143"/>
  <c r="Y148"/>
  <c r="Y152"/>
  <c r="Y157"/>
  <c r="Y161"/>
  <c r="U126"/>
  <c r="U135"/>
  <c r="U141"/>
  <c r="U145"/>
  <c r="U150"/>
  <c r="U154"/>
  <c r="U159"/>
  <c r="Q152"/>
  <c r="H160"/>
  <c r="H158"/>
  <c r="K145"/>
  <c r="Y123"/>
  <c r="Y147"/>
  <c r="Y160"/>
  <c r="U130"/>
  <c r="U149"/>
  <c r="K144"/>
  <c r="Y144"/>
  <c r="U132"/>
  <c r="K159"/>
  <c r="Y155"/>
  <c r="K153"/>
  <c r="Y142"/>
  <c r="U140"/>
  <c r="K124"/>
  <c r="N159"/>
  <c r="N143"/>
  <c r="K132"/>
  <c r="K125"/>
  <c r="N154"/>
  <c r="K141"/>
  <c r="N134"/>
  <c r="N131"/>
  <c r="S176"/>
  <c r="N151"/>
  <c r="N147"/>
  <c r="N137"/>
  <c r="N133"/>
  <c r="K155"/>
  <c r="K152"/>
  <c r="K150"/>
  <c r="H148"/>
  <c r="H143"/>
  <c r="K135"/>
  <c r="K133"/>
  <c r="H126"/>
  <c r="H155"/>
  <c r="K148"/>
  <c r="H125"/>
  <c r="H133"/>
  <c r="Y126"/>
  <c r="Y131"/>
  <c r="Y135"/>
  <c r="Y141"/>
  <c r="Y145"/>
  <c r="Y150"/>
  <c r="Y154"/>
  <c r="Y159"/>
  <c r="U124"/>
  <c r="U129"/>
  <c r="U133"/>
  <c r="U138"/>
  <c r="U143"/>
  <c r="U148"/>
  <c r="U152"/>
  <c r="U157"/>
  <c r="U161"/>
  <c r="K161"/>
  <c r="H159"/>
  <c r="H134"/>
  <c r="H151"/>
  <c r="K137"/>
  <c r="Y137"/>
  <c r="Y151"/>
  <c r="U125"/>
  <c r="U134"/>
  <c r="U158"/>
  <c r="H130"/>
  <c r="K160"/>
  <c r="Y158"/>
  <c r="U147"/>
  <c r="J205"/>
  <c r="M9" i="10" s="1"/>
  <c r="H142" i="3"/>
  <c r="Y134"/>
  <c r="Y130"/>
  <c r="Q159"/>
  <c r="N155"/>
  <c r="H153"/>
  <c r="N153"/>
  <c r="N152"/>
  <c r="N144"/>
  <c r="K140"/>
  <c r="Q128"/>
  <c r="Q124"/>
  <c r="M176"/>
  <c r="Y161" i="4"/>
  <c r="Y157"/>
  <c r="Y152"/>
  <c r="Y148"/>
  <c r="Y128"/>
  <c r="Y123"/>
  <c r="U158"/>
  <c r="U153"/>
  <c r="U149"/>
  <c r="U144"/>
  <c r="U140"/>
  <c r="U129"/>
  <c r="N142"/>
  <c r="N135"/>
  <c r="N128"/>
  <c r="K158"/>
  <c r="K144"/>
  <c r="K143"/>
  <c r="H142"/>
  <c r="H134"/>
  <c r="Y133"/>
  <c r="U131"/>
  <c r="Q133"/>
  <c r="N160"/>
  <c r="N153"/>
  <c r="N150"/>
  <c r="N143"/>
  <c r="N138"/>
  <c r="N130"/>
  <c r="N126"/>
  <c r="X180"/>
  <c r="X166"/>
  <c r="U192" s="1"/>
  <c r="X179"/>
  <c r="X165"/>
  <c r="T192" s="1"/>
  <c r="T171"/>
  <c r="R193" s="1"/>
  <c r="T174"/>
  <c r="T170"/>
  <c r="Q193" s="1"/>
  <c r="K128"/>
  <c r="T166"/>
  <c r="R192" s="1"/>
  <c r="T175"/>
  <c r="N149"/>
  <c r="N145"/>
  <c r="N131"/>
  <c r="H161"/>
  <c r="K157"/>
  <c r="H140"/>
  <c r="K123"/>
  <c r="Q124"/>
  <c r="X178"/>
  <c r="X164"/>
  <c r="S192" s="1"/>
  <c r="X183"/>
  <c r="T183"/>
  <c r="T169"/>
  <c r="P193" s="1"/>
  <c r="T184"/>
  <c r="K160"/>
  <c r="H141"/>
  <c r="H135"/>
  <c r="H133"/>
  <c r="X169"/>
  <c r="S193" s="1"/>
  <c r="X184"/>
  <c r="T173"/>
  <c r="T164"/>
  <c r="P192" s="1"/>
  <c r="M201" i="7"/>
  <c r="Q15" i="10" s="1"/>
  <c r="J205" i="7"/>
  <c r="Q9" i="10" s="1"/>
  <c r="M203" i="7"/>
  <c r="Q17" i="10" s="1"/>
  <c r="M200" i="7"/>
  <c r="Q14" i="10" s="1"/>
  <c r="M205" i="7"/>
  <c r="Q19" i="10" s="1"/>
  <c r="J200" i="7"/>
  <c r="Q4" i="10" s="1"/>
  <c r="M201" i="6"/>
  <c r="P15" i="10" s="1"/>
  <c r="J203" i="6"/>
  <c r="P7" i="10" s="1"/>
  <c r="J205" i="6"/>
  <c r="P9" i="10" s="1"/>
  <c r="M202" i="6"/>
  <c r="P16" i="10" s="1"/>
  <c r="M204" i="6"/>
  <c r="P18" i="10" s="1"/>
  <c r="M205" i="6"/>
  <c r="P19" i="10" s="1"/>
  <c r="M200" i="6"/>
  <c r="P14" i="10" s="1"/>
  <c r="M203" i="6"/>
  <c r="P17" i="10" s="1"/>
  <c r="J201" i="6"/>
  <c r="P5" i="10" s="1"/>
  <c r="J204" i="6"/>
  <c r="P8" i="10" s="1"/>
  <c r="J202" i="6"/>
  <c r="P6" i="10" s="1"/>
  <c r="J205" i="5"/>
  <c r="O9" i="10" s="1"/>
  <c r="J201" i="5"/>
  <c r="O5" i="10" s="1"/>
  <c r="J203" i="5"/>
  <c r="O7" i="10" s="1"/>
  <c r="M200" i="3"/>
  <c r="M14" i="10" s="1"/>
  <c r="M201" i="3"/>
  <c r="M15" i="10" s="1"/>
  <c r="M205" i="3"/>
  <c r="M19" i="10" s="1"/>
  <c r="J202" i="3"/>
  <c r="M6" i="10" s="1"/>
  <c r="R176" i="3"/>
  <c r="J204"/>
  <c r="M8" i="10" s="1"/>
  <c r="M203" i="3"/>
  <c r="M17" i="10" s="1"/>
  <c r="M203" i="2"/>
  <c r="L17" i="10" s="1"/>
  <c r="J202" i="2"/>
  <c r="L6" i="10" s="1"/>
  <c r="J205" i="2"/>
  <c r="L9" i="10" s="1"/>
  <c r="M201" i="2"/>
  <c r="L15" i="10" s="1"/>
  <c r="M205" i="2"/>
  <c r="L19" i="10" s="1"/>
  <c r="J200" i="2"/>
  <c r="L4" i="10" s="1"/>
  <c r="M200" i="2"/>
  <c r="L14" i="10" s="1"/>
  <c r="J201" i="2"/>
  <c r="L5" i="10" s="1"/>
  <c r="M202" i="2"/>
  <c r="L16" i="10" s="1"/>
  <c r="J203" i="2"/>
  <c r="L7" i="10" s="1"/>
  <c r="M204" i="2"/>
  <c r="L18" i="10" s="1"/>
  <c r="J204" i="2"/>
  <c r="L8" i="10" s="1"/>
  <c r="B194" i="1"/>
  <c r="J200"/>
  <c r="K4" i="10" s="1"/>
  <c r="C195" i="1"/>
  <c r="J203"/>
  <c r="K7" i="10" s="1"/>
  <c r="G195" i="1"/>
  <c r="M205"/>
  <c r="K19" i="10" s="1"/>
  <c r="E195" i="1"/>
  <c r="M201"/>
  <c r="K15" i="10" s="1"/>
  <c r="B195" i="1"/>
  <c r="J201"/>
  <c r="K5" i="10" s="1"/>
  <c r="D195" i="1"/>
  <c r="J205"/>
  <c r="K9" i="10" s="1"/>
  <c r="C194" i="1"/>
  <c r="J202"/>
  <c r="K6" i="10" s="1"/>
  <c r="D194" i="1"/>
  <c r="J204"/>
  <c r="K8" i="10" s="1"/>
  <c r="P176" i="1"/>
  <c r="F194"/>
  <c r="M202"/>
  <c r="K16" i="10" s="1"/>
  <c r="E194" i="1"/>
  <c r="M200"/>
  <c r="K14" i="10" s="1"/>
  <c r="F195" i="1"/>
  <c r="M203"/>
  <c r="K17" i="10" s="1"/>
  <c r="F176" i="3"/>
  <c r="J200"/>
  <c r="M4" i="10" s="1"/>
  <c r="F176" i="7"/>
  <c r="J176"/>
  <c r="I176"/>
  <c r="G176" i="6"/>
  <c r="F176"/>
  <c r="X186"/>
  <c r="X173"/>
  <c r="X188"/>
  <c r="M176"/>
  <c r="T171"/>
  <c r="R193" s="1"/>
  <c r="V176"/>
  <c r="T180"/>
  <c r="W176"/>
  <c r="I176"/>
  <c r="X165"/>
  <c r="T192" s="1"/>
  <c r="X185"/>
  <c r="X187"/>
  <c r="X171"/>
  <c r="U193" s="1"/>
  <c r="X170"/>
  <c r="T193" s="1"/>
  <c r="X178"/>
  <c r="T179"/>
  <c r="T174"/>
  <c r="X175"/>
  <c r="X169"/>
  <c r="S193" s="1"/>
  <c r="T175"/>
  <c r="T184"/>
  <c r="T173"/>
  <c r="T170"/>
  <c r="Q193" s="1"/>
  <c r="T178"/>
  <c r="T188"/>
  <c r="T186"/>
  <c r="T164"/>
  <c r="P192" s="1"/>
  <c r="T169"/>
  <c r="P193" s="1"/>
  <c r="T166"/>
  <c r="R192" s="1"/>
  <c r="T187"/>
  <c r="T165"/>
  <c r="Q192" s="1"/>
  <c r="T185"/>
  <c r="T183"/>
  <c r="O176"/>
  <c r="T184" i="7"/>
  <c r="W176"/>
  <c r="T169"/>
  <c r="P193" s="1"/>
  <c r="X185"/>
  <c r="X179"/>
  <c r="S176"/>
  <c r="X165"/>
  <c r="T192" s="1"/>
  <c r="X175"/>
  <c r="X170"/>
  <c r="T193" s="1"/>
  <c r="X186"/>
  <c r="X174"/>
  <c r="O176"/>
  <c r="X180"/>
  <c r="X166"/>
  <c r="U192" s="1"/>
  <c r="X187"/>
  <c r="X171"/>
  <c r="U193" s="1"/>
  <c r="X188"/>
  <c r="V176"/>
  <c r="T178"/>
  <c r="T179"/>
  <c r="T185"/>
  <c r="T174"/>
  <c r="T165"/>
  <c r="Q192" s="1"/>
  <c r="T186"/>
  <c r="T170"/>
  <c r="Q193" s="1"/>
  <c r="X184"/>
  <c r="X178"/>
  <c r="X169"/>
  <c r="S193" s="1"/>
  <c r="X183"/>
  <c r="X173"/>
  <c r="X164"/>
  <c r="S192" s="1"/>
  <c r="T187"/>
  <c r="T175"/>
  <c r="T166"/>
  <c r="R192" s="1"/>
  <c r="T188"/>
  <c r="T180"/>
  <c r="T171"/>
  <c r="R193" s="1"/>
  <c r="T183"/>
  <c r="T164"/>
  <c r="P192" s="1"/>
  <c r="T173"/>
  <c r="J176" i="6"/>
  <c r="W176" i="3"/>
  <c r="I176"/>
  <c r="O176"/>
  <c r="P176"/>
  <c r="L176"/>
  <c r="X188"/>
  <c r="X180"/>
  <c r="X171"/>
  <c r="U193" s="1"/>
  <c r="X187"/>
  <c r="X175"/>
  <c r="X166"/>
  <c r="U192" s="1"/>
  <c r="T186"/>
  <c r="T179"/>
  <c r="T170"/>
  <c r="Q193" s="1"/>
  <c r="T185"/>
  <c r="T174"/>
  <c r="T165"/>
  <c r="Q192" s="1"/>
  <c r="T184"/>
  <c r="T178"/>
  <c r="T169"/>
  <c r="P193" s="1"/>
  <c r="T183"/>
  <c r="T173"/>
  <c r="T164"/>
  <c r="P192" s="1"/>
  <c r="X186"/>
  <c r="X179"/>
  <c r="X170"/>
  <c r="T193" s="1"/>
  <c r="X185"/>
  <c r="X174"/>
  <c r="X165"/>
  <c r="T192" s="1"/>
  <c r="X184"/>
  <c r="X178"/>
  <c r="X169"/>
  <c r="S193" s="1"/>
  <c r="X183"/>
  <c r="X173"/>
  <c r="X164"/>
  <c r="S192" s="1"/>
  <c r="T188"/>
  <c r="T180"/>
  <c r="T171"/>
  <c r="R193" s="1"/>
  <c r="T187"/>
  <c r="T175"/>
  <c r="T166"/>
  <c r="R192" s="1"/>
  <c r="T183" i="2"/>
  <c r="S176"/>
  <c r="T180"/>
  <c r="T170"/>
  <c r="Q193" s="1"/>
  <c r="T186"/>
  <c r="J176"/>
  <c r="T187"/>
  <c r="V176"/>
  <c r="I176"/>
  <c r="R176"/>
  <c r="W176"/>
  <c r="O176"/>
  <c r="X175"/>
  <c r="X164"/>
  <c r="S192" s="1"/>
  <c r="X186"/>
  <c r="X179"/>
  <c r="X170"/>
  <c r="T193" s="1"/>
  <c r="X174"/>
  <c r="X185"/>
  <c r="X165"/>
  <c r="T192" s="1"/>
  <c r="X171"/>
  <c r="U193" s="1"/>
  <c r="X188"/>
  <c r="X178"/>
  <c r="X173"/>
  <c r="X180"/>
  <c r="X169"/>
  <c r="S193" s="1"/>
  <c r="X184"/>
  <c r="X166"/>
  <c r="U192" s="1"/>
  <c r="X183"/>
  <c r="X187"/>
  <c r="T188" i="1"/>
  <c r="T178"/>
  <c r="K137"/>
  <c r="X169"/>
  <c r="S193" s="1"/>
  <c r="U160"/>
  <c r="Y125"/>
  <c r="U125"/>
  <c r="U144"/>
  <c r="N141"/>
  <c r="Y153"/>
  <c r="X165"/>
  <c r="T192" s="1"/>
  <c r="O176"/>
  <c r="T173"/>
  <c r="X187"/>
  <c r="T165"/>
  <c r="Q192" s="1"/>
  <c r="T185"/>
  <c r="T174"/>
  <c r="X171"/>
  <c r="U193" s="1"/>
  <c r="X175"/>
  <c r="T180"/>
  <c r="X183"/>
  <c r="N160"/>
  <c r="Q160"/>
  <c r="Q158"/>
  <c r="Q152"/>
  <c r="Q150"/>
  <c r="Q148"/>
  <c r="Y161"/>
  <c r="Q161"/>
  <c r="N161"/>
  <c r="Q159"/>
  <c r="U159"/>
  <c r="X164"/>
  <c r="S192" s="1"/>
  <c r="T170"/>
  <c r="Q193" s="1"/>
  <c r="X173"/>
  <c r="X185"/>
  <c r="X170"/>
  <c r="T193" s="1"/>
  <c r="T175"/>
  <c r="T166"/>
  <c r="R192" s="1"/>
  <c r="T187"/>
  <c r="T169"/>
  <c r="P193" s="1"/>
  <c r="T164"/>
  <c r="P192" s="1"/>
  <c r="T183"/>
  <c r="K158"/>
  <c r="Q154"/>
  <c r="Q138"/>
  <c r="R176"/>
  <c r="K161"/>
  <c r="N159"/>
  <c r="Q157"/>
  <c r="N157"/>
  <c r="Q137"/>
  <c r="X174"/>
  <c r="X166"/>
  <c r="U192" s="1"/>
  <c r="F176"/>
  <c r="K124"/>
  <c r="G176"/>
  <c r="H188" i="5" l="1"/>
  <c r="N42" i="10"/>
  <c r="O53"/>
  <c r="P53"/>
  <c r="H171" i="5"/>
  <c r="B205" s="1"/>
  <c r="F9" i="10" s="1"/>
  <c r="N53"/>
  <c r="N10"/>
  <c r="H178" i="5"/>
  <c r="Q178" i="1"/>
  <c r="H183"/>
  <c r="N179"/>
  <c r="Q185" i="3"/>
  <c r="H180" i="5"/>
  <c r="K188" i="2"/>
  <c r="H186" i="5"/>
  <c r="Q188" i="4"/>
  <c r="M20" i="10"/>
  <c r="H174" i="5"/>
  <c r="H176" s="1"/>
  <c r="H164" i="1"/>
  <c r="B200" s="1"/>
  <c r="B4" i="10" s="1"/>
  <c r="M53"/>
  <c r="L32"/>
  <c r="H185" i="1"/>
  <c r="T176" i="2"/>
  <c r="L42" i="10"/>
  <c r="U170" i="2"/>
  <c r="D203" s="1"/>
  <c r="C50" i="10" s="1"/>
  <c r="Q173" i="1"/>
  <c r="Q174" i="4"/>
  <c r="Y188" i="5"/>
  <c r="H170"/>
  <c r="B203" s="1"/>
  <c r="F7" i="10" s="1"/>
  <c r="Q183" i="1"/>
  <c r="N185"/>
  <c r="K165"/>
  <c r="E202" s="1"/>
  <c r="B16" i="10" s="1"/>
  <c r="K187" i="2"/>
  <c r="Q20" i="10"/>
  <c r="H185" i="5"/>
  <c r="H166"/>
  <c r="B204" s="1"/>
  <c r="F8" i="10" s="1"/>
  <c r="H165" i="5"/>
  <c r="B202" s="1"/>
  <c r="F6" i="10" s="1"/>
  <c r="H187" i="5"/>
  <c r="H179"/>
  <c r="U183" i="1"/>
  <c r="Q164" i="2"/>
  <c r="F200" s="1"/>
  <c r="C36" i="10" s="1"/>
  <c r="Q174" i="2"/>
  <c r="Q165" i="4"/>
  <c r="F202" s="1"/>
  <c r="E38" i="10" s="1"/>
  <c r="Q185" i="2"/>
  <c r="U178"/>
  <c r="Y179" i="5"/>
  <c r="U165" i="2"/>
  <c r="D202" s="1"/>
  <c r="C49" i="10" s="1"/>
  <c r="H186" i="1"/>
  <c r="N169"/>
  <c r="C201" s="1"/>
  <c r="B27" i="10" s="1"/>
  <c r="Q164" i="1"/>
  <c r="F200" s="1"/>
  <c r="B36" i="10" s="1"/>
  <c r="H165" i="1"/>
  <c r="B202" s="1"/>
  <c r="B6" i="10" s="1"/>
  <c r="Q184" i="1"/>
  <c r="Q169"/>
  <c r="F201" s="1"/>
  <c r="B37" i="10" s="1"/>
  <c r="Q10"/>
  <c r="Q164" i="4"/>
  <c r="F200" s="1"/>
  <c r="E36" i="10" s="1"/>
  <c r="Q186" i="4"/>
  <c r="H183" i="2"/>
  <c r="H169" i="1"/>
  <c r="B201" s="1"/>
  <c r="B5" i="10" s="1"/>
  <c r="Q53"/>
  <c r="K32"/>
  <c r="H183" i="7"/>
  <c r="K185" i="2"/>
  <c r="U187"/>
  <c r="N169" i="6"/>
  <c r="C201" s="1"/>
  <c r="G27" i="10" s="1"/>
  <c r="M32"/>
  <c r="Y185" i="5"/>
  <c r="Y183"/>
  <c r="H171" i="6"/>
  <c r="B205" s="1"/>
  <c r="G9" i="10" s="1"/>
  <c r="H184" i="1"/>
  <c r="H173"/>
  <c r="U180" i="2"/>
  <c r="Q170"/>
  <c r="F203" s="1"/>
  <c r="C39" i="10" s="1"/>
  <c r="T176" i="5"/>
  <c r="H183"/>
  <c r="H169"/>
  <c r="B201" s="1"/>
  <c r="F5" i="10" s="1"/>
  <c r="H175" i="2"/>
  <c r="Q175" i="6"/>
  <c r="K55" i="10"/>
  <c r="K44"/>
  <c r="L63"/>
  <c r="Q186" i="2"/>
  <c r="Y183" i="4"/>
  <c r="Y166"/>
  <c r="G204" s="1"/>
  <c r="E61" i="10" s="1"/>
  <c r="H164" i="3"/>
  <c r="B200" s="1"/>
  <c r="D4" i="10" s="1"/>
  <c r="H170" i="6"/>
  <c r="B203" s="1"/>
  <c r="G7" i="10" s="1"/>
  <c r="H186" i="2"/>
  <c r="Y180"/>
  <c r="K183"/>
  <c r="U169"/>
  <c r="D201" s="1"/>
  <c r="C48" i="10" s="1"/>
  <c r="K186" i="2"/>
  <c r="H184" i="5"/>
  <c r="H164"/>
  <c r="B200" s="1"/>
  <c r="F4" i="10" s="1"/>
  <c r="N164" i="1"/>
  <c r="C200" s="1"/>
  <c r="B26" i="10" s="1"/>
  <c r="H171" i="1"/>
  <c r="B205" s="1"/>
  <c r="B9" i="10" s="1"/>
  <c r="Q171" i="4"/>
  <c r="F205" s="1"/>
  <c r="E41" i="10" s="1"/>
  <c r="Y178" i="5"/>
  <c r="Y175"/>
  <c r="U185" i="3"/>
  <c r="K188" i="1"/>
  <c r="U166" i="2"/>
  <c r="D204" s="1"/>
  <c r="C51" i="10" s="1"/>
  <c r="Q184" i="2"/>
  <c r="H180" i="6"/>
  <c r="H188" i="7"/>
  <c r="Y186" i="2"/>
  <c r="M63" i="10"/>
  <c r="M65"/>
  <c r="K53"/>
  <c r="K33"/>
  <c r="M43"/>
  <c r="Y165" i="5"/>
  <c r="G202" s="1"/>
  <c r="F59" i="10" s="1"/>
  <c r="H187" i="2"/>
  <c r="H184"/>
  <c r="Q175"/>
  <c r="H174" i="1"/>
  <c r="N165"/>
  <c r="C202" s="1"/>
  <c r="B28" i="10" s="1"/>
  <c r="U164" i="4"/>
  <c r="D200" s="1"/>
  <c r="E47" i="10" s="1"/>
  <c r="Y186" i="4"/>
  <c r="X176"/>
  <c r="Y165" i="1"/>
  <c r="G202" s="1"/>
  <c r="B59" i="10" s="1"/>
  <c r="Q179" i="4"/>
  <c r="Q180"/>
  <c r="H178" i="1"/>
  <c r="H175"/>
  <c r="H187"/>
  <c r="H188"/>
  <c r="H170"/>
  <c r="B203" s="1"/>
  <c r="B7" i="10" s="1"/>
  <c r="N183" i="1"/>
  <c r="U165"/>
  <c r="D202" s="1"/>
  <c r="B49" i="10" s="1"/>
  <c r="Y178" i="1"/>
  <c r="H170" i="2"/>
  <c r="B203" s="1"/>
  <c r="C7" i="10" s="1"/>
  <c r="K174" i="2"/>
  <c r="H166"/>
  <c r="B204" s="1"/>
  <c r="C8" i="10" s="1"/>
  <c r="K43"/>
  <c r="K54"/>
  <c r="M54"/>
  <c r="M64"/>
  <c r="Q175" i="4"/>
  <c r="Q185"/>
  <c r="Q170"/>
  <c r="F203" s="1"/>
  <c r="E39" i="10" s="1"/>
  <c r="Q187" i="6"/>
  <c r="Q187" i="2"/>
  <c r="Y184" i="5"/>
  <c r="Y171"/>
  <c r="G205" s="1"/>
  <c r="F62" i="10" s="1"/>
  <c r="N174" i="3"/>
  <c r="K179"/>
  <c r="H174" i="6"/>
  <c r="U178" i="4"/>
  <c r="Y185"/>
  <c r="Q180" i="1"/>
  <c r="N186"/>
  <c r="K170"/>
  <c r="E203" s="1"/>
  <c r="B17" i="10" s="1"/>
  <c r="Q171" i="6"/>
  <c r="F205" s="1"/>
  <c r="G41" i="10" s="1"/>
  <c r="U173" i="4"/>
  <c r="K165"/>
  <c r="E202" s="1"/>
  <c r="E16" i="10" s="1"/>
  <c r="U165" i="4"/>
  <c r="D202" s="1"/>
  <c r="E49" i="10" s="1"/>
  <c r="U171" i="4"/>
  <c r="D205" s="1"/>
  <c r="E52" i="10" s="1"/>
  <c r="Y173" i="4"/>
  <c r="N178" i="7"/>
  <c r="H169"/>
  <c r="B201" s="1"/>
  <c r="H5" i="10" s="1"/>
  <c r="N173" i="1"/>
  <c r="Y164" i="5"/>
  <c r="G200" s="1"/>
  <c r="F57" i="10" s="1"/>
  <c r="Y187" i="5"/>
  <c r="H179" i="1"/>
  <c r="H180" i="7"/>
  <c r="U186" i="4"/>
  <c r="Y164" i="6"/>
  <c r="G200" s="1"/>
  <c r="G57" i="10" s="1"/>
  <c r="K166" i="2"/>
  <c r="K185" i="1"/>
  <c r="Y185" i="2"/>
  <c r="M34" i="10"/>
  <c r="K64"/>
  <c r="M44"/>
  <c r="P63"/>
  <c r="P42"/>
  <c r="P32"/>
  <c r="M55"/>
  <c r="K65"/>
  <c r="M33"/>
  <c r="K42"/>
  <c r="Y174" i="5"/>
  <c r="Y170" i="4"/>
  <c r="G203" s="1"/>
  <c r="E60" i="10" s="1"/>
  <c r="U186" i="2"/>
  <c r="H178"/>
  <c r="U169" i="1"/>
  <c r="D201" s="1"/>
  <c r="B48" i="10" s="1"/>
  <c r="N174" i="1"/>
  <c r="K186"/>
  <c r="Q165"/>
  <c r="F202" s="1"/>
  <c r="B38" i="10" s="1"/>
  <c r="H183" i="3"/>
  <c r="H186" i="6"/>
  <c r="K186"/>
  <c r="Y179" i="1"/>
  <c r="U173" i="2"/>
  <c r="K165"/>
  <c r="E202" s="1"/>
  <c r="C16" i="10" s="1"/>
  <c r="Y187" i="2"/>
  <c r="H165"/>
  <c r="B202" s="1"/>
  <c r="C6" i="10" s="1"/>
  <c r="U175" i="2"/>
  <c r="K169"/>
  <c r="E201" s="1"/>
  <c r="C15" i="10" s="1"/>
  <c r="H185" i="3"/>
  <c r="U184" i="4"/>
  <c r="Y188"/>
  <c r="H180" i="1"/>
  <c r="H166"/>
  <c r="B204" s="1"/>
  <c r="B8" i="10" s="1"/>
  <c r="Y173" i="1"/>
  <c r="N184"/>
  <c r="N178"/>
  <c r="Y164"/>
  <c r="G200" s="1"/>
  <c r="B57" i="10" s="1"/>
  <c r="K179" i="1"/>
  <c r="K174"/>
  <c r="Q185"/>
  <c r="K171"/>
  <c r="E205" s="1"/>
  <c r="B19" i="10" s="1"/>
  <c r="U185" i="1"/>
  <c r="N170"/>
  <c r="C203" s="1"/>
  <c r="B29" i="10" s="1"/>
  <c r="U178" i="1"/>
  <c r="K180" i="2"/>
  <c r="K178"/>
  <c r="K170"/>
  <c r="E203" s="1"/>
  <c r="C17" i="10" s="1"/>
  <c r="U171" i="2"/>
  <c r="D205" s="1"/>
  <c r="C52" i="10" s="1"/>
  <c r="U188" i="2"/>
  <c r="Q171"/>
  <c r="F205" s="1"/>
  <c r="C41" i="10" s="1"/>
  <c r="K184" i="2"/>
  <c r="H169"/>
  <c r="B201" s="1"/>
  <c r="C5" i="10" s="1"/>
  <c r="Q165" i="2"/>
  <c r="F202" s="1"/>
  <c r="C38" i="10" s="1"/>
  <c r="Q179" i="2"/>
  <c r="Y170"/>
  <c r="G203" s="1"/>
  <c r="C60" i="10" s="1"/>
  <c r="Y174" i="2"/>
  <c r="H184" i="3"/>
  <c r="Q180" i="6"/>
  <c r="K34" i="10"/>
  <c r="T176" i="4"/>
  <c r="U183"/>
  <c r="U169"/>
  <c r="D201" s="1"/>
  <c r="E48" i="10" s="1"/>
  <c r="Q187" i="4"/>
  <c r="Q166"/>
  <c r="F204" s="1"/>
  <c r="E40" i="10" s="1"/>
  <c r="E42" s="1"/>
  <c r="N179" i="4"/>
  <c r="Q169"/>
  <c r="F201" s="1"/>
  <c r="E37" i="10" s="1"/>
  <c r="K179" i="4"/>
  <c r="U170"/>
  <c r="D203" s="1"/>
  <c r="E50" i="10" s="1"/>
  <c r="U180" i="4"/>
  <c r="Y164"/>
  <c r="G200" s="1"/>
  <c r="E57" i="10" s="1"/>
  <c r="Y180" i="4"/>
  <c r="Q188" i="3"/>
  <c r="Y170" i="1"/>
  <c r="G203" s="1"/>
  <c r="B60" i="10" s="1"/>
  <c r="Y170" i="5"/>
  <c r="G203" s="1"/>
  <c r="F60" i="10" s="1"/>
  <c r="Y186" i="5"/>
  <c r="Y173"/>
  <c r="Y169"/>
  <c r="G201" s="1"/>
  <c r="F58" i="10" s="1"/>
  <c r="Y180" i="5"/>
  <c r="Y166"/>
  <c r="G204" s="1"/>
  <c r="F61" i="10" s="1"/>
  <c r="H173" i="7"/>
  <c r="H187"/>
  <c r="O20" i="10"/>
  <c r="N169" i="4"/>
  <c r="C201" s="1"/>
  <c r="E27" i="10" s="1"/>
  <c r="N165" i="4"/>
  <c r="C202" s="1"/>
  <c r="E28" i="10" s="1"/>
  <c r="U173" i="1"/>
  <c r="K175"/>
  <c r="H173" i="4"/>
  <c r="U179"/>
  <c r="Y178"/>
  <c r="Y179"/>
  <c r="H179" i="7"/>
  <c r="O42" i="10"/>
  <c r="Q32"/>
  <c r="M42"/>
  <c r="Q42"/>
  <c r="O63"/>
  <c r="Q63"/>
  <c r="K187" i="1"/>
  <c r="N180"/>
  <c r="Q166"/>
  <c r="F204" s="1"/>
  <c r="B40" i="10" s="1"/>
  <c r="P10"/>
  <c r="Q184" i="4"/>
  <c r="Q178"/>
  <c r="Y171"/>
  <c r="G205" s="1"/>
  <c r="E62" i="10" s="1"/>
  <c r="U175" i="4"/>
  <c r="U188"/>
  <c r="K186"/>
  <c r="K170"/>
  <c r="E203" s="1"/>
  <c r="E17" i="10" s="1"/>
  <c r="H185" i="6"/>
  <c r="Y188"/>
  <c r="Y170"/>
  <c r="G203" s="1"/>
  <c r="G60" i="10" s="1"/>
  <c r="U165" i="6"/>
  <c r="D202" s="1"/>
  <c r="G49" i="10" s="1"/>
  <c r="Y173" i="6"/>
  <c r="K169" i="5"/>
  <c r="E201" s="1"/>
  <c r="F15" i="10" s="1"/>
  <c r="H187" i="6"/>
  <c r="Q169"/>
  <c r="F201" s="1"/>
  <c r="G37" i="10" s="1"/>
  <c r="H164" i="7"/>
  <c r="B200" s="1"/>
  <c r="H4" i="10" s="1"/>
  <c r="H178" i="7"/>
  <c r="H185"/>
  <c r="H170"/>
  <c r="B203" s="1"/>
  <c r="H7" i="10" s="1"/>
  <c r="H186" i="7"/>
  <c r="H165"/>
  <c r="B202" s="1"/>
  <c r="H6" i="10" s="1"/>
  <c r="H174" i="7"/>
  <c r="H184"/>
  <c r="Y183" i="6"/>
  <c r="H165"/>
  <c r="B202" s="1"/>
  <c r="G6" i="10" s="1"/>
  <c r="H179" i="6"/>
  <c r="Q188"/>
  <c r="H188"/>
  <c r="H175"/>
  <c r="H166"/>
  <c r="B204" s="1"/>
  <c r="G8" i="10" s="1"/>
  <c r="N171" i="5"/>
  <c r="C205" s="1"/>
  <c r="F31" i="10" s="1"/>
  <c r="N180" i="5"/>
  <c r="N166"/>
  <c r="C204" s="1"/>
  <c r="F30" i="10" s="1"/>
  <c r="N187" i="5"/>
  <c r="N188"/>
  <c r="N175"/>
  <c r="Q169"/>
  <c r="F201" s="1"/>
  <c r="F37" i="10" s="1"/>
  <c r="Q178" i="5"/>
  <c r="Q164"/>
  <c r="F200" s="1"/>
  <c r="F36" i="10" s="1"/>
  <c r="Q183" i="5"/>
  <c r="Q184"/>
  <c r="Q173"/>
  <c r="K166"/>
  <c r="E204" s="1"/>
  <c r="F18" i="10" s="1"/>
  <c r="K180" i="5"/>
  <c r="K188"/>
  <c r="K187"/>
  <c r="K175"/>
  <c r="K171"/>
  <c r="E205" s="1"/>
  <c r="F19" i="10" s="1"/>
  <c r="K174" i="5"/>
  <c r="K165"/>
  <c r="E202" s="1"/>
  <c r="F16" i="10" s="1"/>
  <c r="K179" i="5"/>
  <c r="K185"/>
  <c r="K186"/>
  <c r="K170"/>
  <c r="E203" s="1"/>
  <c r="F17" i="10" s="1"/>
  <c r="X176" i="5"/>
  <c r="K178"/>
  <c r="K184"/>
  <c r="K183"/>
  <c r="N169"/>
  <c r="C201" s="1"/>
  <c r="F27" i="10" s="1"/>
  <c r="N178" i="5"/>
  <c r="N164"/>
  <c r="C200" s="1"/>
  <c r="F26" i="10" s="1"/>
  <c r="N183" i="5"/>
  <c r="N184"/>
  <c r="N173"/>
  <c r="U185"/>
  <c r="U174"/>
  <c r="U165"/>
  <c r="D202" s="1"/>
  <c r="F49" i="10" s="1"/>
  <c r="U186" i="5"/>
  <c r="U179"/>
  <c r="U170"/>
  <c r="D203" s="1"/>
  <c r="F50" i="10" s="1"/>
  <c r="N165" i="5"/>
  <c r="C202" s="1"/>
  <c r="F28" i="10" s="1"/>
  <c r="N185" i="5"/>
  <c r="N186"/>
  <c r="N179"/>
  <c r="N170"/>
  <c r="C203" s="1"/>
  <c r="F29" i="10" s="1"/>
  <c r="N174" i="5"/>
  <c r="Q171"/>
  <c r="F205" s="1"/>
  <c r="F41" i="10" s="1"/>
  <c r="Q180" i="5"/>
  <c r="Q166"/>
  <c r="F204" s="1"/>
  <c r="F40" i="10" s="1"/>
  <c r="Q187" i="5"/>
  <c r="Q188"/>
  <c r="Q175"/>
  <c r="Q179"/>
  <c r="Q165"/>
  <c r="F202" s="1"/>
  <c r="F38" i="10" s="1"/>
  <c r="Q170" i="5"/>
  <c r="F203" s="1"/>
  <c r="F39" i="10" s="1"/>
  <c r="Q185" i="5"/>
  <c r="Q174"/>
  <c r="Q186"/>
  <c r="U183"/>
  <c r="U173"/>
  <c r="U164"/>
  <c r="D200" s="1"/>
  <c r="F47" i="10" s="1"/>
  <c r="U184" i="5"/>
  <c r="U178"/>
  <c r="U169"/>
  <c r="D201" s="1"/>
  <c r="F48" i="10" s="1"/>
  <c r="U188" i="5"/>
  <c r="U187"/>
  <c r="U171"/>
  <c r="D205" s="1"/>
  <c r="F52" i="10" s="1"/>
  <c r="U166" i="5"/>
  <c r="D204" s="1"/>
  <c r="F51" i="10" s="1"/>
  <c r="U180" i="5"/>
  <c r="U175"/>
  <c r="K173"/>
  <c r="K164"/>
  <c r="E200" s="1"/>
  <c r="F14" i="10" s="1"/>
  <c r="H183" i="4"/>
  <c r="Q173"/>
  <c r="Q183"/>
  <c r="Y165"/>
  <c r="G202" s="1"/>
  <c r="E59" i="10" s="1"/>
  <c r="Y174" i="4"/>
  <c r="Y175"/>
  <c r="Y187"/>
  <c r="U166"/>
  <c r="D204" s="1"/>
  <c r="E51" i="10" s="1"/>
  <c r="U187" i="4"/>
  <c r="Y184"/>
  <c r="Y169"/>
  <c r="G201" s="1"/>
  <c r="E58" i="10" s="1"/>
  <c r="K185" i="4"/>
  <c r="K174"/>
  <c r="U174"/>
  <c r="U185"/>
  <c r="H186" i="3"/>
  <c r="U166"/>
  <c r="D204" s="1"/>
  <c r="D51" i="10" s="1"/>
  <c r="Y183" i="1"/>
  <c r="Y169"/>
  <c r="G201" s="1"/>
  <c r="B58" i="10" s="1"/>
  <c r="Y184" i="1"/>
  <c r="Q170"/>
  <c r="K166"/>
  <c r="E204" s="1"/>
  <c r="B18" i="10" s="1"/>
  <c r="K180" i="1"/>
  <c r="Q188"/>
  <c r="Y186"/>
  <c r="T176"/>
  <c r="U171"/>
  <c r="D205" s="1"/>
  <c r="B52" i="10" s="1"/>
  <c r="Y166" i="1"/>
  <c r="G204" s="1"/>
  <c r="B61" i="10" s="1"/>
  <c r="Y174" i="1"/>
  <c r="Y185"/>
  <c r="U164"/>
  <c r="D200" s="1"/>
  <c r="B47" i="10" s="1"/>
  <c r="U184" i="1"/>
  <c r="U170"/>
  <c r="D203" s="1"/>
  <c r="B50" i="10" s="1"/>
  <c r="M12"/>
  <c r="P20"/>
  <c r="K12"/>
  <c r="K166" i="3"/>
  <c r="E204" s="1"/>
  <c r="D18" i="10" s="1"/>
  <c r="H169" i="3"/>
  <c r="B201" s="1"/>
  <c r="D5" i="10" s="1"/>
  <c r="X176" i="3"/>
  <c r="M10" i="10"/>
  <c r="H187" i="4"/>
  <c r="H188"/>
  <c r="H171"/>
  <c r="B205" s="1"/>
  <c r="E9" i="10" s="1"/>
  <c r="K178" i="4"/>
  <c r="K164"/>
  <c r="K183"/>
  <c r="K173"/>
  <c r="K169"/>
  <c r="K184"/>
  <c r="K187"/>
  <c r="K171"/>
  <c r="K166"/>
  <c r="K175"/>
  <c r="K188"/>
  <c r="K180"/>
  <c r="N171"/>
  <c r="C205" s="1"/>
  <c r="E31" i="10" s="1"/>
  <c r="N180" i="4"/>
  <c r="N166"/>
  <c r="C204" s="1"/>
  <c r="E30" i="10" s="1"/>
  <c r="N187" i="4"/>
  <c r="N175"/>
  <c r="N188"/>
  <c r="H165"/>
  <c r="H185"/>
  <c r="H179"/>
  <c r="H174"/>
  <c r="H170"/>
  <c r="H186"/>
  <c r="N174"/>
  <c r="N170"/>
  <c r="C203" s="1"/>
  <c r="E29" i="10" s="1"/>
  <c r="H184" i="4"/>
  <c r="H178"/>
  <c r="N184"/>
  <c r="N183"/>
  <c r="N178"/>
  <c r="H164"/>
  <c r="N185"/>
  <c r="N186"/>
  <c r="H169"/>
  <c r="B201" s="1"/>
  <c r="E5" i="10" s="1"/>
  <c r="N173" i="4"/>
  <c r="N164"/>
  <c r="C200" s="1"/>
  <c r="E26" i="10" s="1"/>
  <c r="H180" i="4"/>
  <c r="H166"/>
  <c r="H175"/>
  <c r="L20" i="10"/>
  <c r="L10"/>
  <c r="K20"/>
  <c r="K21"/>
  <c r="M21"/>
  <c r="K22"/>
  <c r="M22"/>
  <c r="K10"/>
  <c r="K11"/>
  <c r="M11"/>
  <c r="N187" i="7"/>
  <c r="X176"/>
  <c r="X176" i="6"/>
  <c r="Q166"/>
  <c r="F204" s="1"/>
  <c r="G40" i="10" s="1"/>
  <c r="Q178" i="6"/>
  <c r="K170"/>
  <c r="E203" s="1"/>
  <c r="G17" i="10" s="1"/>
  <c r="Q183" i="6"/>
  <c r="Y178"/>
  <c r="Y174"/>
  <c r="U175"/>
  <c r="U186"/>
  <c r="H169"/>
  <c r="B201" s="1"/>
  <c r="G5" i="10" s="1"/>
  <c r="Y186" i="6"/>
  <c r="Y184"/>
  <c r="Y169"/>
  <c r="G201" s="1"/>
  <c r="G58" i="10" s="1"/>
  <c r="Y185" i="6"/>
  <c r="Q184"/>
  <c r="Y180"/>
  <c r="U187"/>
  <c r="T176"/>
  <c r="K174"/>
  <c r="U170"/>
  <c r="D203" s="1"/>
  <c r="G50" i="10" s="1"/>
  <c r="U188" i="6"/>
  <c r="U180"/>
  <c r="U185"/>
  <c r="Y187"/>
  <c r="Y179"/>
  <c r="Y165"/>
  <c r="G202" s="1"/>
  <c r="G59" i="10" s="1"/>
  <c r="K179" i="6"/>
  <c r="Y171"/>
  <c r="G205" s="1"/>
  <c r="G62" i="10" s="1"/>
  <c r="Q164" i="6"/>
  <c r="F200" s="1"/>
  <c r="G36" i="10" s="1"/>
  <c r="U171" i="6"/>
  <c r="D205" s="1"/>
  <c r="G52" i="10" s="1"/>
  <c r="U166" i="6"/>
  <c r="D204" s="1"/>
  <c r="G51" i="10" s="1"/>
  <c r="U179" i="6"/>
  <c r="U174"/>
  <c r="Y166"/>
  <c r="G204" s="1"/>
  <c r="G61" i="10" s="1"/>
  <c r="Y175" i="6"/>
  <c r="K165"/>
  <c r="K185"/>
  <c r="Q173"/>
  <c r="N184"/>
  <c r="N183"/>
  <c r="N164"/>
  <c r="C200" s="1"/>
  <c r="G26" i="10" s="1"/>
  <c r="N187" i="6"/>
  <c r="N188"/>
  <c r="N180"/>
  <c r="N171"/>
  <c r="C205" s="1"/>
  <c r="G31" i="10" s="1"/>
  <c r="N175" i="6"/>
  <c r="N166"/>
  <c r="C204" s="1"/>
  <c r="G30" i="10" s="1"/>
  <c r="Q165" i="6"/>
  <c r="F202" s="1"/>
  <c r="G38" i="10" s="1"/>
  <c r="Q185" i="6"/>
  <c r="Q186"/>
  <c r="Q179"/>
  <c r="Q170"/>
  <c r="F203" s="1"/>
  <c r="G39" i="10" s="1"/>
  <c r="Q174" i="6"/>
  <c r="K187"/>
  <c r="K166"/>
  <c r="K175"/>
  <c r="K180"/>
  <c r="K171"/>
  <c r="K188"/>
  <c r="N185"/>
  <c r="N179"/>
  <c r="N170"/>
  <c r="C203" s="1"/>
  <c r="G29" i="10" s="1"/>
  <c r="N186" i="6"/>
  <c r="N165"/>
  <c r="C202" s="1"/>
  <c r="G28" i="10" s="1"/>
  <c r="N174" i="6"/>
  <c r="K173"/>
  <c r="K164"/>
  <c r="K169"/>
  <c r="K178"/>
  <c r="K183"/>
  <c r="K184"/>
  <c r="H184"/>
  <c r="H173"/>
  <c r="H164"/>
  <c r="N178"/>
  <c r="N173"/>
  <c r="H183"/>
  <c r="H178"/>
  <c r="U166" i="7"/>
  <c r="D204" s="1"/>
  <c r="H51" i="10" s="1"/>
  <c r="N185" i="7"/>
  <c r="U187"/>
  <c r="H171"/>
  <c r="H175"/>
  <c r="H166"/>
  <c r="U169"/>
  <c r="D201" s="1"/>
  <c r="H48" i="10" s="1"/>
  <c r="U180" i="7"/>
  <c r="U175"/>
  <c r="U171"/>
  <c r="D205" s="1"/>
  <c r="H52" i="10" s="1"/>
  <c r="U188" i="7"/>
  <c r="T176"/>
  <c r="N183"/>
  <c r="K178"/>
  <c r="K184"/>
  <c r="K173"/>
  <c r="K183"/>
  <c r="K164"/>
  <c r="K169"/>
  <c r="K174"/>
  <c r="K185"/>
  <c r="K179"/>
  <c r="K165"/>
  <c r="K186"/>
  <c r="K170"/>
  <c r="K175"/>
  <c r="K166"/>
  <c r="K171"/>
  <c r="K188"/>
  <c r="K187"/>
  <c r="K180"/>
  <c r="U185"/>
  <c r="U174"/>
  <c r="U165"/>
  <c r="D202" s="1"/>
  <c r="H49" i="10" s="1"/>
  <c r="U186" i="7"/>
  <c r="U179"/>
  <c r="U170"/>
  <c r="D203" s="1"/>
  <c r="H50" i="10" s="1"/>
  <c r="Q186" i="7"/>
  <c r="Q179"/>
  <c r="Q165"/>
  <c r="F202" s="1"/>
  <c r="H38" i="10" s="1"/>
  <c r="Q170" i="7"/>
  <c r="F203" s="1"/>
  <c r="H39" i="10" s="1"/>
  <c r="Q185" i="7"/>
  <c r="Q174"/>
  <c r="Y169"/>
  <c r="G201" s="1"/>
  <c r="H58" i="10" s="1"/>
  <c r="Y184" i="7"/>
  <c r="Y173"/>
  <c r="Y183"/>
  <c r="Y178"/>
  <c r="Y164"/>
  <c r="G200" s="1"/>
  <c r="H57" i="10" s="1"/>
  <c r="Y185" i="7"/>
  <c r="Y174"/>
  <c r="Y165"/>
  <c r="G202" s="1"/>
  <c r="H59" i="10" s="1"/>
  <c r="Y186" i="7"/>
  <c r="Y179"/>
  <c r="Y170"/>
  <c r="G203" s="1"/>
  <c r="H60" i="10" s="1"/>
  <c r="N166" i="7"/>
  <c r="C204" s="1"/>
  <c r="H30" i="10" s="1"/>
  <c r="N171" i="7"/>
  <c r="C205" s="1"/>
  <c r="H31" i="10" s="1"/>
  <c r="N188" i="7"/>
  <c r="N173"/>
  <c r="N164"/>
  <c r="C200" s="1"/>
  <c r="H26" i="10" s="1"/>
  <c r="N169" i="7"/>
  <c r="C201" s="1"/>
  <c r="H27" i="10" s="1"/>
  <c r="U183" i="7"/>
  <c r="U173"/>
  <c r="U176" s="1"/>
  <c r="U184"/>
  <c r="N179"/>
  <c r="N174"/>
  <c r="N170"/>
  <c r="C203" s="1"/>
  <c r="H29" i="10" s="1"/>
  <c r="Q169" i="7"/>
  <c r="F201" s="1"/>
  <c r="H37" i="10" s="1"/>
  <c r="Q178" i="7"/>
  <c r="Q164"/>
  <c r="F200" s="1"/>
  <c r="H36" i="10" s="1"/>
  <c r="Q183" i="7"/>
  <c r="Q184"/>
  <c r="Q173"/>
  <c r="Q171"/>
  <c r="F205" s="1"/>
  <c r="H41" i="10" s="1"/>
  <c r="Q180" i="7"/>
  <c r="Q166"/>
  <c r="F204" s="1"/>
  <c r="H40" i="10" s="1"/>
  <c r="Q187" i="7"/>
  <c r="Q188"/>
  <c r="Q175"/>
  <c r="Y187"/>
  <c r="Y175"/>
  <c r="Y166"/>
  <c r="G204" s="1"/>
  <c r="H61" i="10" s="1"/>
  <c r="Y188" i="7"/>
  <c r="Y180"/>
  <c r="Y171"/>
  <c r="G205" s="1"/>
  <c r="H62" i="10" s="1"/>
  <c r="N180" i="7"/>
  <c r="N175"/>
  <c r="N184"/>
  <c r="U164"/>
  <c r="D200" s="1"/>
  <c r="H47" i="10" s="1"/>
  <c r="U178" i="7"/>
  <c r="N165"/>
  <c r="C202" s="1"/>
  <c r="H28" i="10" s="1"/>
  <c r="N186" i="7"/>
  <c r="U183" i="6"/>
  <c r="U164"/>
  <c r="D200" s="1"/>
  <c r="G47" i="10" s="1"/>
  <c r="U173" i="6"/>
  <c r="U169"/>
  <c r="D201" s="1"/>
  <c r="G48" i="10" s="1"/>
  <c r="U178" i="6"/>
  <c r="U184"/>
  <c r="U187" i="3"/>
  <c r="H173"/>
  <c r="H178"/>
  <c r="U180"/>
  <c r="U175"/>
  <c r="N187"/>
  <c r="U184"/>
  <c r="U171"/>
  <c r="D205" s="1"/>
  <c r="D52" i="10" s="1"/>
  <c r="U188" i="3"/>
  <c r="U178"/>
  <c r="U183"/>
  <c r="H174"/>
  <c r="H165"/>
  <c r="H170"/>
  <c r="Q178"/>
  <c r="K175"/>
  <c r="K169"/>
  <c r="N183"/>
  <c r="U164"/>
  <c r="D200" s="1"/>
  <c r="D47" i="10" s="1"/>
  <c r="H179" i="3"/>
  <c r="E201"/>
  <c r="D15" i="10" s="1"/>
  <c r="H180" i="3"/>
  <c r="H187"/>
  <c r="H166"/>
  <c r="H171"/>
  <c r="H175"/>
  <c r="H188"/>
  <c r="Y185"/>
  <c r="Y174"/>
  <c r="Y165"/>
  <c r="G202" s="1"/>
  <c r="D59" i="10" s="1"/>
  <c r="Y186" i="3"/>
  <c r="Y179"/>
  <c r="Y170"/>
  <c r="G203" s="1"/>
  <c r="D60" i="10" s="1"/>
  <c r="K180" i="3"/>
  <c r="Q180"/>
  <c r="Q175"/>
  <c r="Q187"/>
  <c r="K187"/>
  <c r="K184"/>
  <c r="K164"/>
  <c r="K183"/>
  <c r="U173"/>
  <c r="U169"/>
  <c r="D201" s="1"/>
  <c r="D48" i="10" s="1"/>
  <c r="U170" i="3"/>
  <c r="D203" s="1"/>
  <c r="D50" i="10" s="1"/>
  <c r="U186" i="3"/>
  <c r="U174"/>
  <c r="Q170"/>
  <c r="F203" s="1"/>
  <c r="D39" i="10" s="1"/>
  <c r="Q179" i="3"/>
  <c r="Q174"/>
  <c r="N164"/>
  <c r="C200" s="1"/>
  <c r="D26" i="10" s="1"/>
  <c r="N169" i="3"/>
  <c r="C201" s="1"/>
  <c r="D27" i="10" s="1"/>
  <c r="N184" i="3"/>
  <c r="K186"/>
  <c r="K185"/>
  <c r="K170"/>
  <c r="N175"/>
  <c r="N171"/>
  <c r="C205" s="1"/>
  <c r="D31" i="10" s="1"/>
  <c r="N180" i="3"/>
  <c r="K171"/>
  <c r="Q184"/>
  <c r="Q164"/>
  <c r="F200" s="1"/>
  <c r="D36" i="10" s="1"/>
  <c r="Q183" i="3"/>
  <c r="N165"/>
  <c r="C202" s="1"/>
  <c r="D28" i="10" s="1"/>
  <c r="N170" i="3"/>
  <c r="C203" s="1"/>
  <c r="D29" i="10" s="1"/>
  <c r="N185" i="3"/>
  <c r="Y178"/>
  <c r="Y164"/>
  <c r="G200" s="1"/>
  <c r="D57" i="10" s="1"/>
  <c r="Y183" i="3"/>
  <c r="Y169"/>
  <c r="G201" s="1"/>
  <c r="D58" i="10" s="1"/>
  <c r="Y184" i="3"/>
  <c r="Y173"/>
  <c r="Y187"/>
  <c r="Y175"/>
  <c r="Y166"/>
  <c r="G204" s="1"/>
  <c r="D61" i="10" s="1"/>
  <c r="Y188" i="3"/>
  <c r="Y180"/>
  <c r="Y171"/>
  <c r="G205" s="1"/>
  <c r="D62" i="10" s="1"/>
  <c r="Q166" i="3"/>
  <c r="F204" s="1"/>
  <c r="D40" i="10" s="1"/>
  <c r="Q171" i="3"/>
  <c r="F205" s="1"/>
  <c r="D41" i="10" s="1"/>
  <c r="K188" i="3"/>
  <c r="K178"/>
  <c r="K173"/>
  <c r="U179"/>
  <c r="U165"/>
  <c r="D202" s="1"/>
  <c r="D49" i="10" s="1"/>
  <c r="T176" i="3"/>
  <c r="Q165"/>
  <c r="F202" s="1"/>
  <c r="D38" i="10" s="1"/>
  <c r="Q186" i="3"/>
  <c r="N178"/>
  <c r="N173"/>
  <c r="K165"/>
  <c r="K174"/>
  <c r="N188"/>
  <c r="N166"/>
  <c r="C204" s="1"/>
  <c r="D30" i="10" s="1"/>
  <c r="Q173" i="3"/>
  <c r="Q169"/>
  <c r="F201" s="1"/>
  <c r="D37" i="10" s="1"/>
  <c r="N186" i="3"/>
  <c r="N179"/>
  <c r="H180" i="2"/>
  <c r="Y175"/>
  <c r="U184"/>
  <c r="Q188"/>
  <c r="Q178"/>
  <c r="H185"/>
  <c r="K171"/>
  <c r="E205" s="1"/>
  <c r="C19" i="10" s="1"/>
  <c r="H188" i="2"/>
  <c r="U185"/>
  <c r="U164"/>
  <c r="D200" s="1"/>
  <c r="C47" i="10" s="1"/>
  <c r="U183" i="2"/>
  <c r="K164"/>
  <c r="E200" s="1"/>
  <c r="C14" i="10" s="1"/>
  <c r="K173" i="2"/>
  <c r="Q166"/>
  <c r="F204" s="1"/>
  <c r="C40" i="10" s="1"/>
  <c r="Q180" i="2"/>
  <c r="H174"/>
  <c r="H179"/>
  <c r="K175"/>
  <c r="H171"/>
  <c r="B205" s="1"/>
  <c r="C9" i="10" s="1"/>
  <c r="Y166" i="2"/>
  <c r="G204" s="1"/>
  <c r="C61" i="10" s="1"/>
  <c r="Y164" i="2"/>
  <c r="G200" s="1"/>
  <c r="C57" i="10" s="1"/>
  <c r="Q183" i="2"/>
  <c r="X176"/>
  <c r="U179"/>
  <c r="Y171"/>
  <c r="G205" s="1"/>
  <c r="C62" i="10" s="1"/>
  <c r="Y188" i="2"/>
  <c r="H164"/>
  <c r="B200" s="1"/>
  <c r="C4" i="10" s="1"/>
  <c r="H173" i="2"/>
  <c r="Y179"/>
  <c r="Y165"/>
  <c r="G202" s="1"/>
  <c r="C59" i="10" s="1"/>
  <c r="N165" i="2"/>
  <c r="C202" s="1"/>
  <c r="C28" i="10" s="1"/>
  <c r="Q169" i="2"/>
  <c r="F201" s="1"/>
  <c r="C37" i="10" s="1"/>
  <c r="Q173" i="2"/>
  <c r="K179"/>
  <c r="U174"/>
  <c r="E204"/>
  <c r="C18" i="10" s="1"/>
  <c r="N169" i="2"/>
  <c r="C201" s="1"/>
  <c r="C27" i="10" s="1"/>
  <c r="N164" i="2"/>
  <c r="C200" s="1"/>
  <c r="C26" i="10" s="1"/>
  <c r="N178" i="2"/>
  <c r="N184"/>
  <c r="N173"/>
  <c r="N171"/>
  <c r="C205" s="1"/>
  <c r="C31" i="10" s="1"/>
  <c r="N180" i="2"/>
  <c r="N166"/>
  <c r="C204" s="1"/>
  <c r="C30" i="10" s="1"/>
  <c r="N187" i="2"/>
  <c r="N175"/>
  <c r="N188"/>
  <c r="N183"/>
  <c r="N185"/>
  <c r="N170"/>
  <c r="C203" s="1"/>
  <c r="C29" i="10" s="1"/>
  <c r="N179" i="2"/>
  <c r="Y184"/>
  <c r="Y183"/>
  <c r="Y178"/>
  <c r="N186"/>
  <c r="N174"/>
  <c r="Y173"/>
  <c r="Y169"/>
  <c r="G201" s="1"/>
  <c r="C58" i="10" s="1"/>
  <c r="U179" i="1"/>
  <c r="U174"/>
  <c r="N187"/>
  <c r="U186"/>
  <c r="Q171"/>
  <c r="Q186"/>
  <c r="Q179"/>
  <c r="Q174"/>
  <c r="Q175"/>
  <c r="N171"/>
  <c r="Q187"/>
  <c r="N166"/>
  <c r="X176"/>
  <c r="Y175"/>
  <c r="N175"/>
  <c r="U187"/>
  <c r="U180"/>
  <c r="U166"/>
  <c r="D204" s="1"/>
  <c r="B51" i="10" s="1"/>
  <c r="Y188" i="1"/>
  <c r="Y171"/>
  <c r="G205" s="1"/>
  <c r="B62" i="10" s="1"/>
  <c r="Y187" i="1"/>
  <c r="Y180"/>
  <c r="N188"/>
  <c r="U175"/>
  <c r="U188"/>
  <c r="K164"/>
  <c r="K169"/>
  <c r="K178"/>
  <c r="K173"/>
  <c r="K184"/>
  <c r="K183"/>
  <c r="B10" i="10" l="1"/>
  <c r="Y176" i="1"/>
  <c r="B53" i="10"/>
  <c r="U176" i="2"/>
  <c r="Y176" i="5"/>
  <c r="H176" i="2"/>
  <c r="C42" i="10"/>
  <c r="C53"/>
  <c r="E63"/>
  <c r="H176" i="1"/>
  <c r="H176" i="7"/>
  <c r="Q176" i="4"/>
  <c r="F10" i="10"/>
  <c r="N176" i="4"/>
  <c r="H176" i="6"/>
  <c r="K176"/>
  <c r="Q176"/>
  <c r="B42" i="10"/>
  <c r="F63"/>
  <c r="Y176" i="4"/>
  <c r="E53" i="10"/>
  <c r="B63"/>
  <c r="K176" i="1"/>
  <c r="N176"/>
  <c r="Q176"/>
  <c r="Y176" i="2"/>
  <c r="C20" i="10"/>
  <c r="Q176" i="2"/>
  <c r="G53" i="10"/>
  <c r="K176" i="5"/>
  <c r="U176" i="4"/>
  <c r="F20" i="10"/>
  <c r="F53"/>
  <c r="F32"/>
  <c r="F42"/>
  <c r="U176" i="5"/>
  <c r="N176"/>
  <c r="Q176"/>
  <c r="F205" i="1"/>
  <c r="B41" i="10" s="1"/>
  <c r="C204" i="1"/>
  <c r="B30" i="10" s="1"/>
  <c r="B32" s="1"/>
  <c r="C205" i="1"/>
  <c r="B31" i="10" s="1"/>
  <c r="F203" i="1"/>
  <c r="B39" i="10" s="1"/>
  <c r="H53"/>
  <c r="D42"/>
  <c r="D63"/>
  <c r="E32"/>
  <c r="G63"/>
  <c r="H176" i="4"/>
  <c r="K176"/>
  <c r="B204"/>
  <c r="E8" i="10" s="1"/>
  <c r="B200" i="4"/>
  <c r="E4" i="10" s="1"/>
  <c r="B203" i="4"/>
  <c r="E7" i="10" s="1"/>
  <c r="B202" i="4"/>
  <c r="E6" i="10" s="1"/>
  <c r="E205" i="4"/>
  <c r="E19" i="10" s="1"/>
  <c r="E201" i="4"/>
  <c r="E15" i="10" s="1"/>
  <c r="E204" i="4"/>
  <c r="E18" i="10" s="1"/>
  <c r="E200" i="4"/>
  <c r="E14" i="10" s="1"/>
  <c r="H63"/>
  <c r="H42"/>
  <c r="H32"/>
  <c r="G42"/>
  <c r="G32"/>
  <c r="D32"/>
  <c r="D53"/>
  <c r="C63"/>
  <c r="C32"/>
  <c r="U176" i="1"/>
  <c r="C10" i="10"/>
  <c r="Y176" i="6"/>
  <c r="U176"/>
  <c r="E202"/>
  <c r="G16" i="10" s="1"/>
  <c r="E200" i="6"/>
  <c r="G14" i="10" s="1"/>
  <c r="E204" i="6"/>
  <c r="G18" i="10" s="1"/>
  <c r="B200" i="6"/>
  <c r="G4" i="10" s="1"/>
  <c r="G10" s="1"/>
  <c r="E201" i="6"/>
  <c r="G15" i="10" s="1"/>
  <c r="E205" i="6"/>
  <c r="G19" i="10" s="1"/>
  <c r="N176" i="6"/>
  <c r="B204" i="7"/>
  <c r="H8" i="10" s="1"/>
  <c r="H10" s="1"/>
  <c r="B205" i="7"/>
  <c r="H9" i="10" s="1"/>
  <c r="E205" i="7"/>
  <c r="H19" i="10" s="1"/>
  <c r="E200" i="7"/>
  <c r="H14" i="10" s="1"/>
  <c r="Y176" i="7"/>
  <c r="K176"/>
  <c r="E204"/>
  <c r="H18" i="10" s="1"/>
  <c r="E203" i="7"/>
  <c r="H17" i="10" s="1"/>
  <c r="E202" i="7"/>
  <c r="H16" i="10" s="1"/>
  <c r="E201" i="7"/>
  <c r="H15" i="10" s="1"/>
  <c r="Q176" i="7"/>
  <c r="N176"/>
  <c r="N176" i="3"/>
  <c r="B203"/>
  <c r="D7" i="10" s="1"/>
  <c r="B202" i="3"/>
  <c r="D6" i="10" s="1"/>
  <c r="Q176" i="3"/>
  <c r="H176"/>
  <c r="E202"/>
  <c r="D16" i="10" s="1"/>
  <c r="E200" i="3"/>
  <c r="D14" i="10" s="1"/>
  <c r="B204" i="3"/>
  <c r="D8" i="10" s="1"/>
  <c r="Y176" i="3"/>
  <c r="K176"/>
  <c r="U176"/>
  <c r="E205"/>
  <c r="D19" i="10" s="1"/>
  <c r="E203" i="3"/>
  <c r="D17" i="10" s="1"/>
  <c r="B205" i="3"/>
  <c r="D9" i="10" s="1"/>
  <c r="K176" i="2"/>
  <c r="N176"/>
  <c r="E200" i="1"/>
  <c r="B14" i="10" s="1"/>
  <c r="B20" s="1"/>
  <c r="E201" i="1"/>
  <c r="B15" i="10" s="1"/>
  <c r="E20" l="1"/>
  <c r="E10"/>
  <c r="H20"/>
  <c r="D20"/>
  <c r="G20"/>
  <c r="D10"/>
</calcChain>
</file>

<file path=xl/sharedStrings.xml><?xml version="1.0" encoding="utf-8"?>
<sst xmlns="http://schemas.openxmlformats.org/spreadsheetml/2006/main" count="2839" uniqueCount="776">
  <si>
    <t>PeakVertTime1</t>
  </si>
  <si>
    <t>PeakVert1</t>
  </si>
  <si>
    <t>PeakVertTime2</t>
  </si>
  <si>
    <t>PeakVert2</t>
  </si>
  <si>
    <t>PeakShearTime1</t>
  </si>
  <si>
    <t>PeakShear1</t>
  </si>
  <si>
    <t>PeakShearTime2</t>
  </si>
  <si>
    <t>PeakShear2</t>
  </si>
  <si>
    <t>PeakFreeMTime1</t>
  </si>
  <si>
    <t>PeakFreeM1</t>
  </si>
  <si>
    <t>PeakFreeMTime2</t>
  </si>
  <si>
    <t>PeakFreeM2</t>
  </si>
  <si>
    <t>FILE</t>
  </si>
  <si>
    <t xml:space="preserve">C:\Thesis\DATA\GRFs\OUT\t1f16.txt    </t>
  </si>
  <si>
    <t xml:space="preserve">C:\Thesis\DATA\GRFs\OUT\t1f17.txt    </t>
  </si>
  <si>
    <t xml:space="preserve">C:\Thesis\DATA\GRFs\OUT\t1f2run2.txt </t>
  </si>
  <si>
    <t xml:space="preserve">C:\Thesis\DATA\GRFs\OUT\t1f2run3.txt </t>
  </si>
  <si>
    <t xml:space="preserve">C:\Thesis\DATA\GRFs\OUT\t1f2run4.txt </t>
  </si>
  <si>
    <t>C:\Thesis\DATA\GRFs\OUT\turf1f323.txt</t>
  </si>
  <si>
    <t>C:\Thesis\DATA\GRFs\OUT\turf1f324.txt</t>
  </si>
  <si>
    <t>C:\Thesis\DATA\GRFs\OUT\turf1f426.txt</t>
  </si>
  <si>
    <t>C:\Thesis\DATA\GRFs\OUT\turf1f427.txt</t>
  </si>
  <si>
    <t>C:\Thesis\DATA\GRFs\OUT\turf1f428.txt</t>
  </si>
  <si>
    <t xml:space="preserve">C:\Thesis\DATA\GRFs\OUT\turf1h120.txt  </t>
  </si>
  <si>
    <t xml:space="preserve">C:\Thesis\DATA\GRFs\OUT\turf1h122.txt  </t>
  </si>
  <si>
    <t xml:space="preserve">C:\Thesis\DATA\GRFs\OUT\turf1h150.txt  </t>
  </si>
  <si>
    <t xml:space="preserve">C:\Thesis\DATA\GRFs\OUT\turf1h222.txt  </t>
  </si>
  <si>
    <t xml:space="preserve">C:\Thesis\DATA\GRFs\OUT\turf1h223.txt  </t>
  </si>
  <si>
    <t xml:space="preserve">C:\Thesis\DATA\GRFs\OUT\turf1h224.txt  </t>
  </si>
  <si>
    <t xml:space="preserve">C:\Thesis\DATA\GRFs\OUT\turf1h322.txt  </t>
  </si>
  <si>
    <t xml:space="preserve">C:\Thesis\DATA\GRFs\OUT\turf1h323.txt  </t>
  </si>
  <si>
    <t xml:space="preserve">C:\Thesis\DATA\GRFs\OUT\turf1h324.txt  </t>
  </si>
  <si>
    <t>C:\Thesis\DATA\GRFs\OUT\turf1hok422.txt</t>
  </si>
  <si>
    <t>C:\Thesis\DATA\GRFs\OUT\turf1hok423.txt</t>
  </si>
  <si>
    <t>C:\Thesis\DATA\GRFs\OUT\turf1hok424.txt</t>
  </si>
  <si>
    <t>C:\Thesis\DATA\GRFs\OUT\turf1r126.txt</t>
  </si>
  <si>
    <t>C:\Thesis\DATA\GRFs\OUT\turf1r127.txt</t>
  </si>
  <si>
    <t>C:\Thesis\DATA\GRFs\OUT\turf1r128.txt</t>
  </si>
  <si>
    <t>C:\Thesis\DATA\GRFs\OUT\turf1r223.txt</t>
  </si>
  <si>
    <t>C:\Thesis\DATA\GRFs\OUT\turf1r224.txt</t>
  </si>
  <si>
    <t>C:\Thesis\DATA\GRFs\OUT\turf1r225.txt</t>
  </si>
  <si>
    <t>C:\Thesis\DATA\GRFs\OUT\turf1r321.txt</t>
  </si>
  <si>
    <t>C:\Thesis\DATA\GRFs\OUT\turf1r322.txt</t>
  </si>
  <si>
    <t>C:\Thesis\DATA\GRFs\OUT\turf1r323.txt</t>
  </si>
  <si>
    <t>C:\Thesis\DATA\GRFs\OUT\turf1r428.txt</t>
  </si>
  <si>
    <t>C:\Thesis\DATA\GRFs\OUT\turf1r429.txt</t>
  </si>
  <si>
    <t>C:\Thesis\DATA\GRFs\OUT\turf1r430.txt</t>
  </si>
  <si>
    <t>SUBJECT</t>
  </si>
  <si>
    <t>F1</t>
  </si>
  <si>
    <t>F2</t>
  </si>
  <si>
    <t>F3</t>
  </si>
  <si>
    <t>F4</t>
  </si>
  <si>
    <t>H1</t>
  </si>
  <si>
    <t>H2</t>
  </si>
  <si>
    <t>H3</t>
  </si>
  <si>
    <t>H4</t>
  </si>
  <si>
    <t>R1</t>
  </si>
  <si>
    <t>R2</t>
  </si>
  <si>
    <t>R3</t>
  </si>
  <si>
    <t>R4</t>
  </si>
  <si>
    <t>TURF</t>
  </si>
  <si>
    <t xml:space="preserve">C:\thesis\DATA\GRF\out\t2f2run1.txt </t>
  </si>
  <si>
    <t xml:space="preserve">C:\thesis\DATA\GRF\out\t2f2run2.txt </t>
  </si>
  <si>
    <t xml:space="preserve">C:\thesis\DATA\GRF\out\t2f2run3.txt </t>
  </si>
  <si>
    <t>C:\thesis\DATA\GRF\out\turf2f322.txt</t>
  </si>
  <si>
    <t>C:\thesis\DATA\GRF\out\turf2f323.txt</t>
  </si>
  <si>
    <t>C:\thesis\DATA\GRF\out\turf2f324.txt</t>
  </si>
  <si>
    <t>C:\thesis\DATA\GRF\out\turf2f522.txt</t>
  </si>
  <si>
    <t>C:\thesis\DATA\GRF\out\turf2f524.txt</t>
  </si>
  <si>
    <t xml:space="preserve">C:\thesis\DATA\GRF\out\turf2h123.txt  </t>
  </si>
  <si>
    <t xml:space="preserve">C:\thesis\DATA\GRF\out\turf2h124.txt  </t>
  </si>
  <si>
    <t xml:space="preserve">C:\thesis\DATA\GRF\out\turf2h126.txt  </t>
  </si>
  <si>
    <t xml:space="preserve">C:\thesis\DATA\GRF\out\turf2h222.txt  </t>
  </si>
  <si>
    <t xml:space="preserve">C:\thesis\DATA\GRF\out\turf2h224.txt  </t>
  </si>
  <si>
    <t xml:space="preserve">C:\thesis\DATA\GRF\out\turf2h225.txt  </t>
  </si>
  <si>
    <t xml:space="preserve">C:\thesis\DATA\GRF\out\turf2h324.txt  </t>
  </si>
  <si>
    <t xml:space="preserve">C:\thesis\DATA\GRF\out\turf2h325.txt  </t>
  </si>
  <si>
    <t xml:space="preserve">C:\thesis\DATA\GRF\out\turf2h326.txt  </t>
  </si>
  <si>
    <t xml:space="preserve">C:\thesis\DATA\GRF\out\turf2h422.txt  </t>
  </si>
  <si>
    <t xml:space="preserve">C:\thesis\DATA\GRF\out\turf2h423.txt  </t>
  </si>
  <si>
    <t xml:space="preserve">C:\thesis\DATA\GRF\out\turf2h424.txt  </t>
  </si>
  <si>
    <t>C:\thesis\DATA\GRF\out\turf2r122.txt</t>
  </si>
  <si>
    <t>C:\thesis\DATA\GRF\out\turf2r123.txt</t>
  </si>
  <si>
    <t>C:\thesis\DATA\GRF\out\turf2r124.txt</t>
  </si>
  <si>
    <t>C:\thesis\DATA\GRF\out\turf2r322.txt</t>
  </si>
  <si>
    <t>C:\thesis\DATA\GRF\out\turf2r323.txt</t>
  </si>
  <si>
    <t>C:\thesis\DATA\GRF\out\turf2r324.txt</t>
  </si>
  <si>
    <t>C:\thesis\DATA\GRF\out\turf2r424.txt</t>
  </si>
  <si>
    <t>C:\thesis\DATA\GRF\out\turf2r425.txt</t>
  </si>
  <si>
    <t>C:\thesis\DATA\GRF\out\turf2r426.txt</t>
  </si>
  <si>
    <t>F5</t>
  </si>
  <si>
    <t xml:space="preserve">C:\thesis\DATA\GRF\out\t3f1run1.txt </t>
  </si>
  <si>
    <t xml:space="preserve">C:\thesis\DATA\GRF\out\t3f1run3.txt </t>
  </si>
  <si>
    <t xml:space="preserve">C:\thesis\DATA\GRF\out\t3f1run4.txt </t>
  </si>
  <si>
    <t>C:\thesis\DATA\GRF\out\turf3f224.txt</t>
  </si>
  <si>
    <t>C:\thesis\DATA\GRF\out\turf3f225.txt</t>
  </si>
  <si>
    <t>C:\thesis\DATA\GRF\out\turf3f226.txt</t>
  </si>
  <si>
    <t>C:\thesis\DATA\GRF\out\turf3f322.txt</t>
  </si>
  <si>
    <t>C:\thesis\DATA\GRF\out\turf3f323.txt</t>
  </si>
  <si>
    <t>C:\thesis\DATA\GRF\out\turf3f324.txt</t>
  </si>
  <si>
    <t>C:\thesis\DATA\GRF\out\turf3f422.txt</t>
  </si>
  <si>
    <t>C:\thesis\DATA\GRF\out\turf3f428.txt</t>
  </si>
  <si>
    <t>C:\thesis\DATA\GRF\out\turf3f429.txt</t>
  </si>
  <si>
    <t>C:\thesis\DATA\GRF\out\turf3f522.txt</t>
  </si>
  <si>
    <t>C:\thesis\DATA\GRF\out\turf3f523.txt</t>
  </si>
  <si>
    <t>C:\thesis\DATA\GRF\out\turf3f524.txt</t>
  </si>
  <si>
    <t xml:space="preserve">C:\thesis\DATA\GRF\out\turf3h122.txt  </t>
  </si>
  <si>
    <t xml:space="preserve">C:\thesis\DATA\GRF\out\turf3h123.txt  </t>
  </si>
  <si>
    <t xml:space="preserve">C:\thesis\DATA\GRF\out\turf3h124.txt  </t>
  </si>
  <si>
    <t xml:space="preserve">C:\thesis\DATA\GRF\out\turf3h222.txt  </t>
  </si>
  <si>
    <t xml:space="preserve">C:\thesis\DATA\GRF\out\turf3h223.txt  </t>
  </si>
  <si>
    <t xml:space="preserve">C:\thesis\DATA\GRF\out\turf3h224.txt  </t>
  </si>
  <si>
    <t xml:space="preserve">C:\thesis\DATA\GRF\out\turf3h422.txt  </t>
  </si>
  <si>
    <t xml:space="preserve">C:\thesis\DATA\GRF\out\turf3h423.txt  </t>
  </si>
  <si>
    <t xml:space="preserve">C:\thesis\DATA\GRF\out\turf3h424.txt  </t>
  </si>
  <si>
    <t>C:\thesis\DATA\GRF\out\turf3r121.txt</t>
  </si>
  <si>
    <t>C:\thesis\DATA\GRF\out\turf3r122.txt</t>
  </si>
  <si>
    <t>C:\thesis\DATA\GRF\out\turf3r123.txt</t>
  </si>
  <si>
    <t>C:\thesis\DATA\GRF\out\turf3r224.txt</t>
  </si>
  <si>
    <t>C:\thesis\DATA\GRF\out\turf3r225.txt</t>
  </si>
  <si>
    <t>C:\thesis\DATA\GRF\out\turf3r227.txt</t>
  </si>
  <si>
    <t>C:\thesis\DATA\GRF\out\turf3r337.txt</t>
  </si>
  <si>
    <t>C:\thesis\DATA\GRF\out\turf3r338.txt</t>
  </si>
  <si>
    <t>C:\thesis\DATA\GRF\out\turf3r339.txt</t>
  </si>
  <si>
    <t>C:\thesis\DATA\GRF\out\turf3r422.txt</t>
  </si>
  <si>
    <t>C:\thesis\DATA\GRF\out\turf3r423.txt</t>
  </si>
  <si>
    <t>C:\thesis\DATA\GRF\out\turf3r424.txt</t>
  </si>
  <si>
    <t xml:space="preserve">C:\Thesis\DATA\GRF\out\t1f18.txt      </t>
  </si>
  <si>
    <t xml:space="preserve">C:\Thesis\DATA\GRF\out\t1f19.txt      </t>
  </si>
  <si>
    <t xml:space="preserve">C:\Thesis\DATA\GRF\out\t1f110.txt     </t>
  </si>
  <si>
    <t xml:space="preserve">C:\Thesis\DATA\GRF\out\t1f224.txt     </t>
  </si>
  <si>
    <t xml:space="preserve">C:\Thesis\DATA\GRF\out\t1f225.txt     </t>
  </si>
  <si>
    <t xml:space="preserve">C:\Thesis\DATA\GRF\out\t1f226.txt     </t>
  </si>
  <si>
    <t>C:\Thesis\DATA\GRF\out\turf1f325.txt</t>
  </si>
  <si>
    <t>C:\Thesis\DATA\GRF\out\turf1f326.txt</t>
  </si>
  <si>
    <t>C:\Thesis\DATA\GRF\out\turf1f327.txt</t>
  </si>
  <si>
    <t>C:\Thesis\DATA\GRF\out\turf1f429.txt</t>
  </si>
  <si>
    <t>C:\Thesis\DATA\GRF\out\turf1f430.txt</t>
  </si>
  <si>
    <t>C:\Thesis\DATA\GRF\out\turf1f431.txt</t>
  </si>
  <si>
    <t xml:space="preserve">C:\Thesis\DATA\GRF\out\turf1h123.txt  </t>
  </si>
  <si>
    <t xml:space="preserve">C:\Thesis\DATA\GRF\out\turf1h124.txt  </t>
  </si>
  <si>
    <t xml:space="preserve">C:\Thesis\DATA\GRF\out\turf1h151.txt  </t>
  </si>
  <si>
    <t xml:space="preserve">C:\Thesis\DATA\GRF\out\turf1h225.txt  </t>
  </si>
  <si>
    <t xml:space="preserve">C:\Thesis\DATA\GRF\out\turf1h226.txt  </t>
  </si>
  <si>
    <t xml:space="preserve">C:\Thesis\DATA\GRF\out\turf1h227.txt  </t>
  </si>
  <si>
    <t xml:space="preserve">C:\Thesis\DATA\GRF\out\turf1h325.txt  </t>
  </si>
  <si>
    <t xml:space="preserve">C:\Thesis\DATA\GRF\out\turf1h326.txt  </t>
  </si>
  <si>
    <t xml:space="preserve">C:\Thesis\DATA\GRF\out\turf1h327.txt  </t>
  </si>
  <si>
    <t>C:\Thesis\DATA\GRF\out\turf1hok425.txt</t>
  </si>
  <si>
    <t>C:\Thesis\DATA\GRF\out\turf1hok426.txt</t>
  </si>
  <si>
    <t>C:\Thesis\DATA\GRF\out\turf1hok427.txt</t>
  </si>
  <si>
    <t xml:space="preserve">C:\Thesis\DATA\GRF\out\turf1r129.txt </t>
  </si>
  <si>
    <t xml:space="preserve">C:\Thesis\DATA\GRF\out\turf1r131.txt  </t>
  </si>
  <si>
    <t>C:\Thesis\DATA\GRF\out\turf1r226.txt</t>
  </si>
  <si>
    <t>C:\Thesis\DATA\GRF\out\turf1r227.txt</t>
  </si>
  <si>
    <t>C:\Thesis\DATA\GRF\out\turf1r228.txt</t>
  </si>
  <si>
    <t>C:\Thesis\DATA\GRF\out\turf1r324.txt</t>
  </si>
  <si>
    <t>C:\Thesis\DATA\GRF\out\turf1r329.txt</t>
  </si>
  <si>
    <t>C:\Thesis\DATA\GRF\out\turf1r331.txt</t>
  </si>
  <si>
    <t>C:\Thesis\DATA\GRF\out\turf1r432.txt</t>
  </si>
  <si>
    <t>C:\Thesis\DATA\GRF\out\turf1r433.txt</t>
  </si>
  <si>
    <t>C:\Thesis\DATA\GRF\out\turf1r437.txt</t>
  </si>
  <si>
    <t>C:\thesis\DATA\GRF\out\t2f2stop1.txt</t>
  </si>
  <si>
    <t>C:\thesis\DATA\GRF\out\t2f2stop2.txt</t>
  </si>
  <si>
    <t>C:\thesis\DATA\GRF\out\t2f2stop3.txt</t>
  </si>
  <si>
    <t>C:\thesis\DATA\GRF\out\turf2f325.txt</t>
  </si>
  <si>
    <t>C:\thesis\DATA\GRF\out\turf2f326.txt</t>
  </si>
  <si>
    <t>C:\thesis\DATA\GRF\out\turf2f327.txt</t>
  </si>
  <si>
    <t>C:\thesis\DATA\GRF\out\turf2f525.txt</t>
  </si>
  <si>
    <t>C:\thesis\DATA\GRF\out\turf2f526.txt</t>
  </si>
  <si>
    <t>C:\thesis\DATA\GRF\out\turf2f527.txt</t>
  </si>
  <si>
    <t xml:space="preserve">C:\thesis\DATA\GRF\out\turf2h127.txt  </t>
  </si>
  <si>
    <t xml:space="preserve">C:\thesis\DATA\GRF\out\turf2h128.txt  </t>
  </si>
  <si>
    <t xml:space="preserve">C:\thesis\DATA\GRF\out\turf2h137.txt  </t>
  </si>
  <si>
    <t xml:space="preserve">C:\thesis\DATA\GRF\out\turf2h226.txt  </t>
  </si>
  <si>
    <t xml:space="preserve">C:\thesis\DATA\GRF\out\turf2h227.txt  </t>
  </si>
  <si>
    <t xml:space="preserve">C:\thesis\DATA\GRF\out\turf2h228.txt  </t>
  </si>
  <si>
    <t xml:space="preserve">C:\thesis\DATA\GRF\out\turf2h425.txt  </t>
  </si>
  <si>
    <t xml:space="preserve">C:\thesis\DATA\GRF\out\turf2h426.txt  </t>
  </si>
  <si>
    <t xml:space="preserve">C:\thesis\DATA\GRF\out\turf2h428.txt  </t>
  </si>
  <si>
    <t>C:\thesis\DATA\GRF\out\turf2r125.txt</t>
  </si>
  <si>
    <t>C:\thesis\DATA\GRF\out\turf2r126.txt</t>
  </si>
  <si>
    <t>C:\thesis\DATA\GRF\out\turf2r127.txt</t>
  </si>
  <si>
    <t>C:\thesis\DATA\GRF\out\turf2r329.txt</t>
  </si>
  <si>
    <t>C:\thesis\DATA\GRF\out\turf2r330.txt</t>
  </si>
  <si>
    <t>C:\thesis\DATA\GRF\out\turf2r331.txt</t>
  </si>
  <si>
    <t>C:\thesis\DATA\GRF\out\turf2r427.txt</t>
  </si>
  <si>
    <t>C:\thesis\DATA\GRF\out\turf2r428.txt</t>
  </si>
  <si>
    <t>C:\thesis\DATA\GRF\out\turf2r429.txt</t>
  </si>
  <si>
    <t>C:\thesis\data\GRF\out\t3f1stop1.txt</t>
  </si>
  <si>
    <t>C:\thesis\data\GRF\out\t3f1stop2.txt</t>
  </si>
  <si>
    <t>C:\thesis\data\GRF\out\t3f1stop3.txt</t>
  </si>
  <si>
    <t>C:\thesis\data\GRF\out\turf3f229.txt</t>
  </si>
  <si>
    <t>C:\thesis\data\GRF\out\turf3f230.txt</t>
  </si>
  <si>
    <t>C:\thesis\data\GRF\out\turf3f231.txt</t>
  </si>
  <si>
    <t>C:\thesis\data\GRF\out\turf3f325.txt</t>
  </si>
  <si>
    <t>C:\thesis\data\GRF\out\turf3f326.txt</t>
  </si>
  <si>
    <t>C:\thesis\data\GRF\out\turf3f327.txt</t>
  </si>
  <si>
    <t>C:\thesis\data\GRF\out\turf3f433.txt</t>
  </si>
  <si>
    <t>C:\thesis\data\GRF\out\turf3f434.txt</t>
  </si>
  <si>
    <t>C:\thesis\data\GRF\out\turf3f435.txt</t>
  </si>
  <si>
    <t>C:\thesis\data\GRF\out\turf3f525.txt</t>
  </si>
  <si>
    <t>C:\thesis\data\GRF\out\turf3f526.txt</t>
  </si>
  <si>
    <t>C:\thesis\data\GRF\out\turf3f527.txt</t>
  </si>
  <si>
    <t xml:space="preserve">C:\thesis\data\GRF\out\turf3h125.txt  </t>
  </si>
  <si>
    <t xml:space="preserve">C:\thesis\data\GRF\out\turf3h126.txt  </t>
  </si>
  <si>
    <t xml:space="preserve">C:\thesis\data\GRF\out\turf3h127.txt  </t>
  </si>
  <si>
    <t xml:space="preserve">C:\thesis\data\GRF\out\turf3h229.txt  </t>
  </si>
  <si>
    <t xml:space="preserve">C:\thesis\data\GRF\out\turf3h232.txt  </t>
  </si>
  <si>
    <t xml:space="preserve">C:\thesis\data\GRF\out\turf3h234.txt  </t>
  </si>
  <si>
    <t xml:space="preserve">C:\thesis\data\GRF\out\turf3h425.txt  </t>
  </si>
  <si>
    <t xml:space="preserve">C:\thesis\data\GRF\out\turf3h426.txt  </t>
  </si>
  <si>
    <t xml:space="preserve">C:\thesis\data\GRF\out\turf3h427.txt  </t>
  </si>
  <si>
    <t>C:\thesis\data\GRF\out\turf3r124.txt</t>
  </si>
  <si>
    <t>C:\thesis\data\GRF\out\turf3r126.txt</t>
  </si>
  <si>
    <t>C:\thesis\data\GRF\out\turf3r128.txt</t>
  </si>
  <si>
    <t>C:\thesis\data\GRF\out\turf3r229.txt</t>
  </si>
  <si>
    <t>C:\thesis\data\GRF\out\turf3r230.txt</t>
  </si>
  <si>
    <t>C:\thesis\data\GRF\out\turf3r232.txt</t>
  </si>
  <si>
    <t>C:\thesis\data\GRF\out\turf3r340.txt</t>
  </si>
  <si>
    <t>C:\thesis\data\GRF\out\turf3r341.txt</t>
  </si>
  <si>
    <t>C:\thesis\data\GRF\out\turf3r343.txt</t>
  </si>
  <si>
    <t>C:\thesis\data\GRF\out\turf3r425.txt</t>
  </si>
  <si>
    <t>C:\thesis\data\GRF\out\turf3r426.txt</t>
  </si>
  <si>
    <t>C:\thesis\data\GRF\out\turf3r427.txt</t>
  </si>
  <si>
    <t xml:space="preserve">C:\thesis\DATA\GRF\out\t1f114.txt </t>
  </si>
  <si>
    <t>C:\thesis\DATA\GRF\out\t1f115.txt</t>
  </si>
  <si>
    <t>C:\thesis\DATA\GRF\out\t1f116.txt</t>
  </si>
  <si>
    <t>C:\thesis\DATA\GRF\out\t1f245l1.txt</t>
  </si>
  <si>
    <t>C:\thesis\DATA\GRF\out\t1f245l2.txt</t>
  </si>
  <si>
    <t>C:\thesis\DATA\GRF\out\t1f245l3.txt</t>
  </si>
  <si>
    <t>C:\thesis\DATA\GRF\out\turf1f331.txt</t>
  </si>
  <si>
    <t>C:\thesis\DATA\GRF\out\turf1f332.txt</t>
  </si>
  <si>
    <t>C:\thesis\DATA\GRF\out\turf1f333.txt</t>
  </si>
  <si>
    <t>C:\thesis\DATA\GRF\out\turf1f447.txt</t>
  </si>
  <si>
    <t>C:\thesis\DATA\GRF\out\turf1f448.txt</t>
  </si>
  <si>
    <t>C:\thesis\DATA\GRF\out\turf1f449.txt</t>
  </si>
  <si>
    <t>C:\thesis\DATA\GRF\out\turf1h129.txt</t>
  </si>
  <si>
    <t xml:space="preserve">C:\thesis\DATA\GRF\out\turf1h130.txt  </t>
  </si>
  <si>
    <t>C:\thesis\DATA\GRF\out\turf1h232.txt</t>
  </si>
  <si>
    <t xml:space="preserve">C:\thesis\DATA\GRF\out\turf1h232.txt </t>
  </si>
  <si>
    <t xml:space="preserve">C:\thesis\DATA\GRF\out\turf1h234.txt  </t>
  </si>
  <si>
    <t xml:space="preserve">C:\thesis\DATA\GRF\out\turf1h331.txt  </t>
  </si>
  <si>
    <t xml:space="preserve">C:\thesis\DATA\GRF\out\turf1h332.txt  </t>
  </si>
  <si>
    <t xml:space="preserve">C:\thesis\DATA\GRF\out\turf1h334.txt  </t>
  </si>
  <si>
    <t>C:\thesis\DATA\GRF\out\turf1hok431.txt</t>
  </si>
  <si>
    <t>C:\thesis\DATA\GRF\out\turf1hok432.txt</t>
  </si>
  <si>
    <t>C:\thesis\DATA\GRF\out\turf1hok433.txt</t>
  </si>
  <si>
    <t>C:\thesis\DATA\GRF\out\turf1r136.txt</t>
  </si>
  <si>
    <t xml:space="preserve">C:\thesis\DATA\GRF\out\turf1r140.txt  </t>
  </si>
  <si>
    <t>C:\thesis\DATA\GRF\out\turf1r232.txt</t>
  </si>
  <si>
    <t>C:\thesis\DATA\GRF\out\turf1r233.txt</t>
  </si>
  <si>
    <t>C:\thesis\DATA\GRF\out\turf1r234.txt</t>
  </si>
  <si>
    <t>C:\thesis\DATA\GRF\out\turf1r335.txt</t>
  </si>
  <si>
    <t>C:\thesis\DATA\GRF\out\turf1r336.txt</t>
  </si>
  <si>
    <t>C:\thesis\DATA\GRF\out\turf1r337.txt</t>
  </si>
  <si>
    <t>C:\thesis\DATA\GRF\out\turf1r445.txt</t>
  </si>
  <si>
    <t>C:\thesis\DATA\GRF\out\turf1r446.txt</t>
  </si>
  <si>
    <t>C:\thesis\DATA\GRF\out\turf1r447.txt</t>
  </si>
  <si>
    <t>C:\thesis\DATA\GRF\out\t2f245l2.txt</t>
  </si>
  <si>
    <t xml:space="preserve">C:\thesis\DATA\GRF\out\t2f245l2.txt </t>
  </si>
  <si>
    <t xml:space="preserve">C:\thesis\DATA\GRF\out\t2f245l3.txt </t>
  </si>
  <si>
    <t>C:\thesis\DATA\GRF\out\turf2f331.txt</t>
  </si>
  <si>
    <t>C:\thesis\DATA\GRF\out\turf2f332.txt</t>
  </si>
  <si>
    <t>C:\thesis\DATA\GRF\out\turf2f333.txt</t>
  </si>
  <si>
    <t>C:\thesis\DATA\GRF\out\turf2f531.txt</t>
  </si>
  <si>
    <t>C:\thesis\DATA\GRF\out\turf2f532.txt</t>
  </si>
  <si>
    <t>C:\thesis\DATA\GRF\out\turf2f533.txt</t>
  </si>
  <si>
    <t xml:space="preserve">C:\thesis\DATA\GRF\out\turf2h130.txt  </t>
  </si>
  <si>
    <t xml:space="preserve">C:\thesis\DATA\GRF\out\turf2h131.txt  </t>
  </si>
  <si>
    <t xml:space="preserve">C:\thesis\DATA\GRF\out\turf2h132.txt  </t>
  </si>
  <si>
    <t xml:space="preserve">C:\thesis\DATA\GRF\out\turf2h236.txt  </t>
  </si>
  <si>
    <t xml:space="preserve">C:\thesis\DATA\GRF\out\turf2h239.txt  </t>
  </si>
  <si>
    <t xml:space="preserve">C:\thesis\DATA\GRF\out\turf2h242.txt  </t>
  </si>
  <si>
    <t xml:space="preserve">C:\thesis\DATA\GRF\out\turf2h331.txt  </t>
  </si>
  <si>
    <t xml:space="preserve">C:\thesis\DATA\GRF\out\turf2h332.txt  </t>
  </si>
  <si>
    <t xml:space="preserve">C:\thesis\DATA\GRF\out\turf2h335.txt  </t>
  </si>
  <si>
    <t xml:space="preserve">C:\thesis\DATA\GRF\out\turf2h432.txt  </t>
  </si>
  <si>
    <t xml:space="preserve">C:\thesis\DATA\GRF\out\turf2h433.txt  </t>
  </si>
  <si>
    <t xml:space="preserve">C:\thesis\DATA\GRF\out\turf2h434.txt  </t>
  </si>
  <si>
    <t>C:\thesis\DATA\GRF\out\turf2r136.txt</t>
  </si>
  <si>
    <t>C:\thesis\DATA\GRF\out\turf2r137.txt</t>
  </si>
  <si>
    <t>C:\thesis\DATA\GRF\out\turf2r140.txt</t>
  </si>
  <si>
    <t>C:\thesis\DATA\GRF\out\turf2r337.txt</t>
  </si>
  <si>
    <t>C:\thesis\DATA\GRF\out\turf2r338.txt</t>
  </si>
  <si>
    <t>C:\thesis\DATA\GRF\out\turf2r339.txt</t>
  </si>
  <si>
    <t>C:\thesis\DATA\GRF\out\turf2r433.txt</t>
  </si>
  <si>
    <t>C:\thesis\DATA\GRF\out\turf2r434.txt</t>
  </si>
  <si>
    <t>C:\thesis\DATA\GRF\out\turf2r435.txt</t>
  </si>
  <si>
    <t xml:space="preserve">C:\thesis\DATA\GRF\out\t3f145l1.txt </t>
  </si>
  <si>
    <t xml:space="preserve">C:\thesis\DATA\GRF\out\t3f145l2.txt </t>
  </si>
  <si>
    <t xml:space="preserve">C:\thesis\DATA\GRF\out\t3f145l3.txt </t>
  </si>
  <si>
    <t>C:\thesis\DATA\GRF\out\turf3f235.txt</t>
  </si>
  <si>
    <t>C:\thesis\DATA\GRF\out\turf3f236.txt</t>
  </si>
  <si>
    <t>C:\thesis\DATA\GRF\out\turf3f237.txt</t>
  </si>
  <si>
    <t>C:\thesis\DATA\GRF\out\turf3f331.txt</t>
  </si>
  <si>
    <t>C:\thesis\DATA\GRF\out\turf3f332.txt</t>
  </si>
  <si>
    <t>C:\thesis\DATA\GRF\out\turf3f333.txt</t>
  </si>
  <si>
    <t>C:\thesis\DATA\GRF\out\turf3f439.txt</t>
  </si>
  <si>
    <t>C:\thesis\DATA\GRF\out\turf3f440.txt</t>
  </si>
  <si>
    <t>C:\thesis\DATA\GRF\out\turf3f441.txt</t>
  </si>
  <si>
    <t>C:\thesis\DATA\GRF\out\turf3f531.txt</t>
  </si>
  <si>
    <t>C:\thesis\DATA\GRF\out\turf3f532.txt</t>
  </si>
  <si>
    <t>C:\thesis\DATA\GRF\out\turf3f533.txt</t>
  </si>
  <si>
    <t xml:space="preserve">C:\thesis\DATA\GRF\out\turf3h131.txt  </t>
  </si>
  <si>
    <t xml:space="preserve">C:\thesis\DATA\GRF\out\turf3h132.txt  </t>
  </si>
  <si>
    <t xml:space="preserve">C:\thesis\DATA\GRF\out\turf3h134.txt  </t>
  </si>
  <si>
    <t xml:space="preserve">C:\thesis\DATA\GRF\out\turf3h239.txt  </t>
  </si>
  <si>
    <t xml:space="preserve">C:\thesis\DATA\GRF\out\turf3h240.txt  </t>
  </si>
  <si>
    <t xml:space="preserve">C:\thesis\DATA\GRF\out\turf3h242.txt  </t>
  </si>
  <si>
    <t xml:space="preserve">C:\thesis\DATA\GRF\out\turf3h431.txt  </t>
  </si>
  <si>
    <t xml:space="preserve">C:\thesis\DATA\GRF\out\turf3h432.txt  </t>
  </si>
  <si>
    <t xml:space="preserve">C:\thesis\DATA\GRF\out\turf3h433.txt  </t>
  </si>
  <si>
    <t>C:\thesis\DATA\GRF\out\turf3r133.txt</t>
  </si>
  <si>
    <t>C:\thesis\DATA\GRF\out\turf3r134.txt</t>
  </si>
  <si>
    <t>C:\thesis\DATA\GRF\out\turf3r135.txt</t>
  </si>
  <si>
    <t>C:\thesis\DATA\GRF\out\turf3r238.txt</t>
  </si>
  <si>
    <t>C:\thesis\DATA\GRF\out\turf3r239.txt</t>
  </si>
  <si>
    <t>C:\thesis\DATA\GRF\out\turf3r240.txt</t>
  </si>
  <si>
    <t>C:\thesis\DATA\GRF\out\turf3r347.txt</t>
  </si>
  <si>
    <t>C:\thesis\DATA\GRF\out\turf3r348.txt</t>
  </si>
  <si>
    <t>C:\thesis\DATA\GRF\out\turf3r349.txt</t>
  </si>
  <si>
    <t>C:\thesis\DATA\GRF\out\turf3r431.txt</t>
  </si>
  <si>
    <t>C:\thesis\DATA\GRF\out\turf3r432.txt</t>
  </si>
  <si>
    <t>C:\thesis\DATA\GRF\out\turf3r433.txt</t>
  </si>
  <si>
    <t>C:\thesis\DATA\GRF\out\t1f111.txt</t>
  </si>
  <si>
    <t>C:\thesis\DATA\GRF\out\t1f112.txt</t>
  </si>
  <si>
    <t>C:\thesis\DATA\GRF\out\t1f113.txt</t>
  </si>
  <si>
    <t>C:\thesis\DATA\GRF\out\t1f245r1.txt</t>
  </si>
  <si>
    <t>C:\thesis\DATA\GRF\out\t1f245r2.txt</t>
  </si>
  <si>
    <t>C:\thesis\DATA\GRF\out\t1f245r5.txt</t>
  </si>
  <si>
    <t>C:\thesis\DATA\GRF\out\turf1f328.txt</t>
  </si>
  <si>
    <t>C:\thesis\DATA\GRF\out\turf1f329.txt</t>
  </si>
  <si>
    <t>C:\thesis\DATA\GRF\out\turf1f330.txt</t>
  </si>
  <si>
    <t>C:\thesis\DATA\GRF\out\turf1f432.txt</t>
  </si>
  <si>
    <t>C:\thesis\DATA\GRF\out\turf1f441.txt</t>
  </si>
  <si>
    <t>C:\thesis\DATA\GRF\out\turf1f442.txt</t>
  </si>
  <si>
    <t>C:\thesis\DATA\GRF\out\turf1h127.txt</t>
  </si>
  <si>
    <t>C:\thesis\DATA\GRF\out\turf1h128.txt</t>
  </si>
  <si>
    <t>C:\thesis\DATA\GRF\out\turf1h228.txt</t>
  </si>
  <si>
    <t>C:\thesis\DATA\GRF\out\turf1h230.txt</t>
  </si>
  <si>
    <t>C:\thesis\DATA\GRF\out\turf1h231.txt</t>
  </si>
  <si>
    <t>C:\thesis\DATA\GRF\out\turf1h328.txt</t>
  </si>
  <si>
    <t>C:\thesis\DATA\GRF\out\turf1h329.txt</t>
  </si>
  <si>
    <t>C:\thesis\DATA\GRF\out\turf1h330.txt</t>
  </si>
  <si>
    <t>C:\thesis\DATA\GRF\out\turf1hok428.txt</t>
  </si>
  <si>
    <t>C:\thesis\DATA\GRF\out\turf1hok429.txt</t>
  </si>
  <si>
    <t>C:\thesis\DATA\GRF\out\turf1hok430.txt</t>
  </si>
  <si>
    <t>C:\thesis\DATA\GRF\out\turf1r229.txt</t>
  </si>
  <si>
    <t>C:\thesis\DATA\GRF\out\turf1r230.txt</t>
  </si>
  <si>
    <t>C:\thesis\DATA\GRF\out\turf1r231.txt</t>
  </si>
  <si>
    <t>C:\thesis\DATA\GRF\out\turf1r332.txt</t>
  </si>
  <si>
    <t>C:\thesis\DATA\GRF\out\turf1r333.txt</t>
  </si>
  <si>
    <t>C:\thesis\DATA\GRF\out\turf1r334.txt</t>
  </si>
  <si>
    <t>C:\thesis\DATA\GRF\out\turf1r438.txt</t>
  </si>
  <si>
    <t>C:\thesis\DATA\GRF\out\turf1r439.txt</t>
  </si>
  <si>
    <t>C:\thesis\DATA\GRF\out\turf1r440.txt</t>
  </si>
  <si>
    <t xml:space="preserve">C:\thesis\DATA\GRF\out\t2f245r1.txt </t>
  </si>
  <si>
    <t xml:space="preserve">C:\thesis\DATA\GRF\out\t2f245r2.txt </t>
  </si>
  <si>
    <t xml:space="preserve">C:\thesis\DATA\GRF\out\t2f245r3.txt </t>
  </si>
  <si>
    <t>C:\thesis\DATA\GRF\out\turf2f328.txt</t>
  </si>
  <si>
    <t>C:\thesis\DATA\GRF\out\turf2f329.txt</t>
  </si>
  <si>
    <t>C:\thesis\DATA\GRF\out\turf2f330.txt</t>
  </si>
  <si>
    <t>C:\thesis\DATA\GRF\out\turf2f528.txt</t>
  </si>
  <si>
    <t>C:\thesis\DATA\GRF\out\turf2f529.txt</t>
  </si>
  <si>
    <t>C:\thesis\DATA\GRF\out\turf2f530.txt</t>
  </si>
  <si>
    <t xml:space="preserve">C:\thesis\DATA\GRF\out\turf2bh123.txt </t>
  </si>
  <si>
    <t xml:space="preserve">C:\thesis\DATA\GRF\out\turf2bh124.txt </t>
  </si>
  <si>
    <t>C:\thesis\DATA\GRF\out\turf2h229.txt</t>
  </si>
  <si>
    <t>C:\thesis\DATA\GRF\out\turf2h231.txt</t>
  </si>
  <si>
    <t>C:\thesis\DATA\GRF\out\turf2h232.txt</t>
  </si>
  <si>
    <t>C:\thesis\DATA\GRF\out\turf2h327.txt</t>
  </si>
  <si>
    <t>C:\thesis\DATA\GRF\out\turf2h328.txt</t>
  </si>
  <si>
    <t>C:\thesis\DATA\GRF\out\turf2h330.txt</t>
  </si>
  <si>
    <t>C:\thesis\DATA\GRF\out\turf2h429.txt</t>
  </si>
  <si>
    <t>C:\thesis\DATA\GRF\out\turf2h430.txt</t>
  </si>
  <si>
    <t>C:\thesis\DATA\GRF\out\turf2h431.txt</t>
  </si>
  <si>
    <t>C:\thesis\DATA\GRF\out\turf2r128.txt</t>
  </si>
  <si>
    <t>C:\thesis\DATA\GRF\out\turf2r130.txt</t>
  </si>
  <si>
    <t>C:\thesis\DATA\GRF\out\turf2r131.txt</t>
  </si>
  <si>
    <t>C:\thesis\DATA\GRF\out\turf2r333.txt</t>
  </si>
  <si>
    <t>C:\thesis\DATA\GRF\out\turf2r335.txt</t>
  </si>
  <si>
    <t>C:\thesis\DATA\GRF\out\turf2r336.txt</t>
  </si>
  <si>
    <t>C:\thesis\DATA\GRF\out\turf2r430.txt</t>
  </si>
  <si>
    <t>C:\thesis\DATA\GRF\out\turf2r431.txt</t>
  </si>
  <si>
    <t>C:\thesis\DATA\GRF\out\turf2r432.txt</t>
  </si>
  <si>
    <t xml:space="preserve">C:\thesis\DATA\GRF\out\t3f145r1.txt </t>
  </si>
  <si>
    <t xml:space="preserve">C:\thesis\DATA\GRF\out\t3f145r2.txt </t>
  </si>
  <si>
    <t xml:space="preserve">C:\thesis\DATA\GRF\out\t3f145r3.txt </t>
  </si>
  <si>
    <t>C:\thesis\DATA\GRF\out\turf3f232.txt</t>
  </si>
  <si>
    <t>C:\thesis\DATA\GRF\out\turf3f233.txt</t>
  </si>
  <si>
    <t>C:\thesis\DATA\GRF\out\turf3f234.txt</t>
  </si>
  <si>
    <t>C:\thesis\DATA\GRF\out\turf3f328.txt</t>
  </si>
  <si>
    <t>C:\thesis\DATA\GRF\out\turf3f329.txt</t>
  </si>
  <si>
    <t>C:\thesis\DATA\GRF\out\turf3f330.txt</t>
  </si>
  <si>
    <t>C:\thesis\DATA\GRF\out\turf3f436.txt</t>
  </si>
  <si>
    <t>C:\thesis\DATA\GRF\out\turf3f437.txt</t>
  </si>
  <si>
    <t>C:\thesis\DATA\GRF\out\turf3f438.txt</t>
  </si>
  <si>
    <t>C:\thesis\DATA\GRF\out\turf3f528.txt</t>
  </si>
  <si>
    <t>C:\thesis\DATA\GRF\out\turf3f529.txt</t>
  </si>
  <si>
    <t>C:\thesis\DATA\GRF\out\turf3f530.txt</t>
  </si>
  <si>
    <t>C:\thesis\DATA\GRF\out\turf3h128.txt</t>
  </si>
  <si>
    <t>C:\thesis\DATA\GRF\out\turf3h129.txt</t>
  </si>
  <si>
    <t>C:\thesis\DATA\GRF\out\turf3h130.txt</t>
  </si>
  <si>
    <t>C:\thesis\DATA\GRF\out\turf3h235.txt</t>
  </si>
  <si>
    <t>C:\thesis\DATA\GRF\out\turf3h236.txt</t>
  </si>
  <si>
    <t>C:\thesis\DATA\GRF\out\turf3h237.txt</t>
  </si>
  <si>
    <t>C:\thesis\DATA\GRF\out\turf3h428.txt</t>
  </si>
  <si>
    <t>C:\thesis\DATA\GRF\out\turf3h429.txt</t>
  </si>
  <si>
    <t>C:\thesis\DATA\GRF\out\turf3h430.txt</t>
  </si>
  <si>
    <t>C:\thesis\DATA\GRF\out\turf3r130.txt</t>
  </si>
  <si>
    <t>C:\thesis\DATA\GRF\out\turf3r131.txt</t>
  </si>
  <si>
    <t>C:\thesis\DATA\GRF\out\turf3r132.txt</t>
  </si>
  <si>
    <t>C:\thesis\DATA\GRF\out\turf3r234.txt</t>
  </si>
  <si>
    <t>C:\thesis\DATA\GRF\out\turf3r236.txt</t>
  </si>
  <si>
    <t>C:\thesis\DATA\GRF\out\turf3r237.txt</t>
  </si>
  <si>
    <t>C:\thesis\DATA\GRF\out\turf3r344.txt</t>
  </si>
  <si>
    <t>C:\thesis\DATA\GRF\out\turf3r345.txt</t>
  </si>
  <si>
    <t>C:\thesis\DATA\GRF\out\turf3r346.txt</t>
  </si>
  <si>
    <t>C:\thesis\DATA\GRF\out\turf3r428.txt</t>
  </si>
  <si>
    <t>C:\thesis\DATA\GRF\out\turf3r429.txt</t>
  </si>
  <si>
    <t>C:\thesis\DATA\GRF\out\turf3r430.txt</t>
  </si>
  <si>
    <t xml:space="preserve">C:\thesis\DATA\GRF\out\t1f117.txt   </t>
  </si>
  <si>
    <t xml:space="preserve">C:\thesis\DATA\GRF\out\t1f118.txt   </t>
  </si>
  <si>
    <t xml:space="preserve">C:\thesis\DATA\GRF\out\t1f119.txt   </t>
  </si>
  <si>
    <t xml:space="preserve">C:\thesis\DATA\GRF\out\t1f290l1.txt </t>
  </si>
  <si>
    <t xml:space="preserve">C:\thesis\DATA\GRF\out\t1f290l2.txt </t>
  </si>
  <si>
    <t xml:space="preserve">C:\thesis\DATA\GRF\out\t1f290l3.txt </t>
  </si>
  <si>
    <t>C:\thesis\DATA\GRF\out\turf1f334.txt</t>
  </si>
  <si>
    <t>C:\thesis\DATA\GRF\out\turf1f335.txt</t>
  </si>
  <si>
    <t>C:\thesis\DATA\GRF\out\turf1f336.txt</t>
  </si>
  <si>
    <t>C:\thesis\DATA\GRF\out\turf1f450.txt</t>
  </si>
  <si>
    <t>C:\thesis\DATA\GRF\out\turf1f451.txt</t>
  </si>
  <si>
    <t>C:\thesis\DATA\GRF\out\turf1f452.txt</t>
  </si>
  <si>
    <t xml:space="preserve">C:\thesis\DATA\GRF\out\turf1h132.txt  </t>
  </si>
  <si>
    <t xml:space="preserve">C:\thesis\DATA\GRF\out\turf1h133.txt  </t>
  </si>
  <si>
    <t xml:space="preserve">C:\thesis\DATA\GRF\out\turf1h134.txt  </t>
  </si>
  <si>
    <t xml:space="preserve">C:\thesis\DATA\GRF\out\turf1h235.txt  </t>
  </si>
  <si>
    <t xml:space="preserve">C:\thesis\DATA\GRF\out\turf1h236.txt  </t>
  </si>
  <si>
    <t xml:space="preserve">C:\thesis\DATA\GRF\out\turf1h237.txt  </t>
  </si>
  <si>
    <t xml:space="preserve">C:\thesis\DATA\GRF\out\turf1h335.txt  </t>
  </si>
  <si>
    <t xml:space="preserve">C:\thesis\DATA\GRF\out\turf1h337.txt  </t>
  </si>
  <si>
    <t xml:space="preserve">C:\thesis\DATA\GRF\out\turf1h338.txt  </t>
  </si>
  <si>
    <t>C:\thesis\DATA\GRF\out\turf1hok434.txt</t>
  </si>
  <si>
    <t>C:\thesis\DATA\GRF\out\turf1hok435.txt</t>
  </si>
  <si>
    <t>C:\thesis\DATA\GRF\out\turf1hok436.txt</t>
  </si>
  <si>
    <t>C:\thesis\DATA\GRF\out\turf1r141.txt</t>
  </si>
  <si>
    <t>C:\thesis\DATA\GRF\out\turf1r142.txt</t>
  </si>
  <si>
    <t>C:\thesis\DATA\GRF\out\turf1r143.txt</t>
  </si>
  <si>
    <t>C:\thesis\DATA\GRF\out\turf1r235.txt</t>
  </si>
  <si>
    <t>C:\thesis\DATA\GRF\out\turf1r236.txt</t>
  </si>
  <si>
    <t>C:\thesis\DATA\GRF\out\turf1r238.txt</t>
  </si>
  <si>
    <t>C:\thesis\DATA\GRF\out\turf1r338.txt</t>
  </si>
  <si>
    <t xml:space="preserve">C:\thesis\DATA\GRF\out\turf1r339.txt  </t>
  </si>
  <si>
    <t>C:\thesis\DATA\GRF\out\turf1r341.txt</t>
  </si>
  <si>
    <t>C:\thesis\DATA\GRF\out\turf1r448.txt</t>
  </si>
  <si>
    <t>C:\thesis\DATA\GRF\out\turf1r449.txt</t>
  </si>
  <si>
    <t>C:\thesis\DATA\GRF\out\turf1r450.txt</t>
  </si>
  <si>
    <t xml:space="preserve">C:\thesis\DATA\GRF\out\t2f290l1.txt </t>
  </si>
  <si>
    <t xml:space="preserve">C:\thesis\DATA\GRF\out\t2f290l2.txt </t>
  </si>
  <si>
    <t xml:space="preserve">C:\thesis\DATA\GRF\out\t2f290l3.txt </t>
  </si>
  <si>
    <t>C:\thesis\DATA\GRF\out\turf2f334.txt</t>
  </si>
  <si>
    <t>C:\thesis\DATA\GRF\out\turf2f335.txt</t>
  </si>
  <si>
    <t>C:\thesis\DATA\GRF\out\turf2f336.txt</t>
  </si>
  <si>
    <t>C:\thesis\DATA\GRF\out\turf2f534.txt</t>
  </si>
  <si>
    <t>C:\thesis\DATA\GRF\out\turf2f535.txt</t>
  </si>
  <si>
    <t>C:\thesis\DATA\GRF\out\turf2f536.txt</t>
  </si>
  <si>
    <t>C:\thesis\DATA\GRF\out\turf2bh125.txt</t>
  </si>
  <si>
    <t xml:space="preserve">C:\thesis\DATA\GRF\out\turf2bh126.txt </t>
  </si>
  <si>
    <t xml:space="preserve">C:\thesis\DATA\GRF\out\turf2h244.txt  </t>
  </si>
  <si>
    <t xml:space="preserve">C:\thesis\DATA\GRF\out\turf2h245.txt  </t>
  </si>
  <si>
    <t xml:space="preserve">C:\thesis\DATA\GRF\out\turf2h246.txt  </t>
  </si>
  <si>
    <t xml:space="preserve">C:\thesis\DATA\GRF\out\turf2h336.txt  </t>
  </si>
  <si>
    <t xml:space="preserve">C:\thesis\DATA\GRF\out\turf2h337.txt  </t>
  </si>
  <si>
    <t xml:space="preserve">C:\thesis\DATA\GRF\out\turf2h338.txt  </t>
  </si>
  <si>
    <t xml:space="preserve">C:\thesis\DATA\GRF\out\turf2h435.txt  </t>
  </si>
  <si>
    <t xml:space="preserve">C:\thesis\DATA\GRF\out\turf2h436.txt  </t>
  </si>
  <si>
    <t xml:space="preserve">C:\thesis\DATA\GRF\out\turf2h437.txt  </t>
  </si>
  <si>
    <t>C:\thesis\DATA\GRF\out\turf2r141.txt</t>
  </si>
  <si>
    <t>C:\thesis\DATA\GRF\out\turf2r142.txt</t>
  </si>
  <si>
    <t>C:\thesis\DATA\GRF\out\turf2r143.txt</t>
  </si>
  <si>
    <t>C:\thesis\DATA\GRF\out\turf2r340.txt</t>
  </si>
  <si>
    <t>C:\thesis\DATA\GRF\out\turf2r341.txt</t>
  </si>
  <si>
    <t>C:\thesis\DATA\GRF\out\turf2r342.txt</t>
  </si>
  <si>
    <t>C:\thesis\DATA\GRF\out\turf2r436.txt</t>
  </si>
  <si>
    <t>C:\thesis\DATA\GRF\out\turf2r437.txt</t>
  </si>
  <si>
    <t>C:\thesis\DATA\GRF\out\turf2r439.txt</t>
  </si>
  <si>
    <t xml:space="preserve">C:\thesis\DATA\GRF\out\t3f190l2.txt </t>
  </si>
  <si>
    <t xml:space="preserve">C:\thesis\DATA\GRF\out\t3f190l3.txt </t>
  </si>
  <si>
    <t xml:space="preserve">C:\thesis\DATA\GRF\out\t3f190l4.txt </t>
  </si>
  <si>
    <t>C:\thesis\DATA\GRF\out\turf3f239.txt</t>
  </si>
  <si>
    <t>C:\thesis\DATA\GRF\out\turf3f240.txt</t>
  </si>
  <si>
    <t>C:\thesis\DATA\GRF\out\turf3f242.txt</t>
  </si>
  <si>
    <t>C:\thesis\DATA\GRF\out\turf3f334.txt</t>
  </si>
  <si>
    <t>C:\thesis\DATA\GRF\out\turf3f335.txt</t>
  </si>
  <si>
    <t>C:\thesis\DATA\GRF\out\turf3f336.txt</t>
  </si>
  <si>
    <t>C:\thesis\DATA\GRF\out\turf3f443.txt</t>
  </si>
  <si>
    <t>C:\thesis\DATA\GRF\out\turf3f444.txt</t>
  </si>
  <si>
    <t>C:\thesis\DATA\GRF\out\turf3f445.txt</t>
  </si>
  <si>
    <t>C:\thesis\DATA\GRF\out\turf3f535.txt</t>
  </si>
  <si>
    <t>C:\thesis\DATA\GRF\out\turf3f536.txt</t>
  </si>
  <si>
    <t>C:\thesis\DATA\GRF\out\turf3f537.txt</t>
  </si>
  <si>
    <t xml:space="preserve">C:\thesis\DATA\GRF\out\turf3h135.txt  </t>
  </si>
  <si>
    <t xml:space="preserve">C:\thesis\DATA\GRF\out\turf3h136.txt  </t>
  </si>
  <si>
    <t xml:space="preserve">C:\thesis\DATA\GRF\out\turf3h140.txt  </t>
  </si>
  <si>
    <t xml:space="preserve">C:\thesis\DATA\GRF\out\turf3h244.txt  </t>
  </si>
  <si>
    <t xml:space="preserve">C:\thesis\DATA\GRF\out\turf3h245.txt  </t>
  </si>
  <si>
    <t xml:space="preserve">C:\thesis\DATA\GRF\out\turf3h246.txt  </t>
  </si>
  <si>
    <t xml:space="preserve">C:\thesis\DATA\GRF\out\turf3h437.txt  </t>
  </si>
  <si>
    <t xml:space="preserve">C:\thesis\DATA\GRF\out\turf3h438.txt  </t>
  </si>
  <si>
    <t xml:space="preserve">C:\thesis\DATA\GRF\out\turf3h440.txt  </t>
  </si>
  <si>
    <t>C:\thesis\DATA\GRF\out\turf3r136.txt</t>
  </si>
  <si>
    <t>C:\thesis\DATA\GRF\out\turf3r137.txt</t>
  </si>
  <si>
    <t>C:\thesis\DATA\GRF\out\turf3r138.txt</t>
  </si>
  <si>
    <t>C:\thesis\DATA\GRF\out\turf3r241.txt</t>
  </si>
  <si>
    <t>C:\thesis\DATA\GRF\out\turf3r243.txt</t>
  </si>
  <si>
    <t>C:\thesis\DATA\GRF\out\turf3r244.txt</t>
  </si>
  <si>
    <t>C:\thesis\DATA\GRF\out\turf3r350.txt</t>
  </si>
  <si>
    <t>C:\thesis\DATA\GRF\out\turf3r351.txt</t>
  </si>
  <si>
    <t>C:\thesis\DATA\GRF\out\turf3r352.txt</t>
  </si>
  <si>
    <t>C:\thesis\DATA\GRF\out\turf3r434.txt</t>
  </si>
  <si>
    <t>C:\thesis\DATA\GRF\out\turf3r436.txt</t>
  </si>
  <si>
    <t>C:\thesis\DATA\GRF\out\turf3r437.txt</t>
  </si>
  <si>
    <t xml:space="preserve">C:\thesis\DATA\GRF\out\t1f120.txt   </t>
  </si>
  <si>
    <t xml:space="preserve">C:\thesis\DATA\GRF\out\t1f121.txt   </t>
  </si>
  <si>
    <t xml:space="preserve">C:\thesis\DATA\GRF\out\t1f122.txt   </t>
  </si>
  <si>
    <t xml:space="preserve">C:\thesis\DATA\GRF\out\t1f290r1.txt </t>
  </si>
  <si>
    <t xml:space="preserve">C:\thesis\DATA\GRF\out\t1f290r2.txt </t>
  </si>
  <si>
    <t xml:space="preserve">C:\thesis\DATA\GRF\out\t1f290r3.txt </t>
  </si>
  <si>
    <t>C:\thesis\DATA\GRF\out\turf1f337.txt</t>
  </si>
  <si>
    <t>C:\thesis\DATA\GRF\out\turf1f338.txt</t>
  </si>
  <si>
    <t>C:\thesis\DATA\GRF\out\turf1f339.txt</t>
  </si>
  <si>
    <t>C:\thesis\DATA\GRF\out\turf1f453.txt</t>
  </si>
  <si>
    <t>C:\thesis\DATA\GRF\out\turf1f454.txt</t>
  </si>
  <si>
    <t>C:\thesis\DATA\GRF\out\turf1f455.txt</t>
  </si>
  <si>
    <t xml:space="preserve">C:\thesis\DATA\GRF\out\turf1h135.txt  </t>
  </si>
  <si>
    <t xml:space="preserve">C:\thesis\DATA\GRF\out\turf1h136.txt  </t>
  </si>
  <si>
    <t xml:space="preserve">C:\thesis\DATA\GRF\out\turf1h137.txt  </t>
  </si>
  <si>
    <t xml:space="preserve">C:\thesis\DATA\GRF\out\turf1h238.txt  </t>
  </si>
  <si>
    <t xml:space="preserve">C:\thesis\DATA\GRF\out\turf1h239.txt  </t>
  </si>
  <si>
    <t xml:space="preserve">C:\thesis\DATA\GRF\out\turf1h240.txt  </t>
  </si>
  <si>
    <t xml:space="preserve">C:\thesis\DATA\GRF\out\turf1h341.txt  </t>
  </si>
  <si>
    <t xml:space="preserve">C:\thesis\DATA\GRF\out\turf1h342.txt  </t>
  </si>
  <si>
    <t xml:space="preserve">C:\thesis\DATA\GRF\out\turf1h343.txt  </t>
  </si>
  <si>
    <t>C:\thesis\DATA\GRF\out\turf1hok437.txt</t>
  </si>
  <si>
    <t>C:\thesis\DATA\GRF\out\turf1hok438.txt</t>
  </si>
  <si>
    <t>C:\thesis\DATA\GRF\out\turf1hok440.txt</t>
  </si>
  <si>
    <t>C:\thesis\DATA\GRF\out\turf1r144.txt</t>
  </si>
  <si>
    <t>C:\thesis\DATA\GRF\out\turf1r146.txt</t>
  </si>
  <si>
    <t>C:\thesis\DATA\GRF\out\turf1r239.txt</t>
  </si>
  <si>
    <t>C:\thesis\DATA\GRF\out\turf1r240.txt</t>
  </si>
  <si>
    <t>C:\thesis\DATA\GRF\out\turf1r241.txt</t>
  </si>
  <si>
    <t>C:\thesis\DATA\GRF\out\turf1r342.txt</t>
  </si>
  <si>
    <t>C:\thesis\DATA\GRF\out\turf1r343.txt</t>
  </si>
  <si>
    <t>C:\thesis\DATA\GRF\out\turf1r344.txt</t>
  </si>
  <si>
    <t>C:\thesis\DATA\GRF\out\turf1r451.txt</t>
  </si>
  <si>
    <t>C:\thesis\DATA\GRF\out\turf1r452.txt</t>
  </si>
  <si>
    <t>C:\thesis\DATA\GRF\out\turf1r453.txt</t>
  </si>
  <si>
    <t xml:space="preserve">C:\thesis\DATA\GRF\out\t2f290r1.txt </t>
  </si>
  <si>
    <t xml:space="preserve">C:\thesis\DATA\GRF\out\t2f290r2.txt </t>
  </si>
  <si>
    <t xml:space="preserve">C:\thesis\DATA\GRF\out\t2f290r4.txt </t>
  </si>
  <si>
    <t>C:\thesis\DATA\GRF\out\turf2f337.txt</t>
  </si>
  <si>
    <t>C:\thesis\DATA\GRF\out\turf2f338.txt</t>
  </si>
  <si>
    <t>C:\thesis\DATA\GRF\out\turf2f339.txt</t>
  </si>
  <si>
    <t>C:\thesis\DATA\GRF\out\turf2f537.txt</t>
  </si>
  <si>
    <t>C:\thesis\DATA\GRF\out\turf2f539.txt</t>
  </si>
  <si>
    <t>C:\thesis\DATA\GRF\out\turf2f540.txt</t>
  </si>
  <si>
    <t xml:space="preserve">C:\thesis\DATA\GRF\out\turf2bh127.txt </t>
  </si>
  <si>
    <t xml:space="preserve">C:\thesis\DATA\GRF\out\turf2bh128.txt </t>
  </si>
  <si>
    <t xml:space="preserve">C:\thesis\DATA\GRF\out\turf2bh133.txt </t>
  </si>
  <si>
    <t xml:space="preserve">C:\thesis\DATA\GRF\out\turf2h248.txt  </t>
  </si>
  <si>
    <t xml:space="preserve">C:\thesis\DATA\GRF\out\turf2h249.txt  </t>
  </si>
  <si>
    <t xml:space="preserve">C:\thesis\DATA\GRF\out\turf2h253.txt  </t>
  </si>
  <si>
    <t xml:space="preserve">C:\thesis\DATA\GRF\out\turf2h339.txt  </t>
  </si>
  <si>
    <t xml:space="preserve">C:\thesis\DATA\GRF\out\turf2h340.txt  </t>
  </si>
  <si>
    <t xml:space="preserve">C:\thesis\DATA\GRF\out\turf2h341.txt  </t>
  </si>
  <si>
    <t xml:space="preserve">C:\thesis\DATA\GRF\out\turf2h438.txt  </t>
  </si>
  <si>
    <t xml:space="preserve">C:\thesis\DATA\GRF\out\turf2h441.txt  </t>
  </si>
  <si>
    <t xml:space="preserve">C:\thesis\DATA\GRF\out\turf2h442.txt  </t>
  </si>
  <si>
    <t>C:\thesis\DATA\GRF\out\turf2r144.txt</t>
  </si>
  <si>
    <t>C:\thesis\DATA\GRF\out\turf2r145.txt</t>
  </si>
  <si>
    <t>C:\thesis\DATA\GRF\out\turf2r146.txt</t>
  </si>
  <si>
    <t>C:\thesis\DATA\GRF\out\turf2r343.txt</t>
  </si>
  <si>
    <t>C:\thesis\DATA\GRF\out\turf2r346.txt</t>
  </si>
  <si>
    <t>C:\thesis\DATA\GRF\out\turf2r347.txt</t>
  </si>
  <si>
    <t>C:\thesis\DATA\GRF\out\turf2r440.txt</t>
  </si>
  <si>
    <t>C:\thesis\DATA\GRF\out\turf2r441.txt</t>
  </si>
  <si>
    <t>C:\thesis\DATA\GRF\out\turf2r442.txt</t>
  </si>
  <si>
    <t xml:space="preserve">C:\thesis\DATA\GRF\out\t3f190r1.txt </t>
  </si>
  <si>
    <t xml:space="preserve">C:\thesis\DATA\GRF\out\t3f190r2.txt </t>
  </si>
  <si>
    <t xml:space="preserve">C:\thesis\DATA\GRF\out\t3f190r3.txt </t>
  </si>
  <si>
    <t>C:\thesis\DATA\GRF\out\turf3f243.txt</t>
  </si>
  <si>
    <t>C:\thesis\DATA\GRF\out\turf3f244.txt</t>
  </si>
  <si>
    <t>C:\thesis\DATA\GRF\out\turf3f245.txt</t>
  </si>
  <si>
    <t>C:\thesis\DATA\GRF\out\turf3f337.txt</t>
  </si>
  <si>
    <t>C:\thesis\DATA\GRF\out\turf3f338.txt</t>
  </si>
  <si>
    <t>C:\thesis\DATA\GRF\out\turf3f339.txt</t>
  </si>
  <si>
    <t>C:\thesis\DATA\GRF\out\turf3f447.txt</t>
  </si>
  <si>
    <t>C:\thesis\DATA\GRF\out\turf3f448.txt</t>
  </si>
  <si>
    <t>C:\thesis\DATA\GRF\out\turf3f449.txt</t>
  </si>
  <si>
    <t>C:\thesis\DATA\GRF\out\turf3f538.txt</t>
  </si>
  <si>
    <t>C:\thesis\DATA\GRF\out\turf3f540.txt</t>
  </si>
  <si>
    <t>C:\thesis\DATA\GRF\out\turf3f541.txt</t>
  </si>
  <si>
    <t xml:space="preserve">C:\thesis\DATA\GRF\out\turf3h141.txt  </t>
  </si>
  <si>
    <t xml:space="preserve">C:\thesis\DATA\GRF\out\turf3h142.txt  </t>
  </si>
  <si>
    <t xml:space="preserve">C:\thesis\DATA\GRF\out\turf3h143.txt  </t>
  </si>
  <si>
    <t xml:space="preserve">C:\thesis\DATA\GRF\out\turf3h248.txt  </t>
  </si>
  <si>
    <t xml:space="preserve">C:\thesis\DATA\GRF\out\turf3h249.txt  </t>
  </si>
  <si>
    <t xml:space="preserve">C:\thesis\DATA\GRF\out\turf3h250.txt  </t>
  </si>
  <si>
    <t xml:space="preserve">C:\thesis\DATA\GRF\out\turf3h444.txt  </t>
  </si>
  <si>
    <t xml:space="preserve">C:\thesis\DATA\GRF\out\turf3h445.txt  </t>
  </si>
  <si>
    <t xml:space="preserve">C:\thesis\DATA\GRF\out\turf3h447.txt  </t>
  </si>
  <si>
    <t>C:\thesis\DATA\GRF\out\turf3r139.txt</t>
  </si>
  <si>
    <t>C:\thesis\DATA\GRF\out\turf3r140.txt</t>
  </si>
  <si>
    <t>C:\thesis\DATA\GRF\out\turf3r141.txt</t>
  </si>
  <si>
    <t>C:\thesis\DATA\GRF\out\turf3r245.txt</t>
  </si>
  <si>
    <t>C:\thesis\DATA\GRF\out\turf3r246.txt</t>
  </si>
  <si>
    <t>C:\thesis\DATA\GRF\out\turf3r248.txt</t>
  </si>
  <si>
    <t>C:\thesis\DATA\GRF\out\turf3r353.txt</t>
  </si>
  <si>
    <t>C:\thesis\DATA\GRF\out\turf3r354.txt</t>
  </si>
  <si>
    <t>C:\thesis\DATA\GRF\out\turf3r355.txt</t>
  </si>
  <si>
    <t>C:\thesis\DATA\GRF\out\turf3r438.txt</t>
  </si>
  <si>
    <t>C:\thesis\DATA\GRF\out\turf3r439.txt</t>
  </si>
  <si>
    <t>C:\thesis\DATA\GRF\out\turf3r441.txt</t>
  </si>
  <si>
    <t>C:\thesis\DATA\GRF\out\t1f11802.txt</t>
  </si>
  <si>
    <t>C:\thesis\DATA\GRF\out\t1f11803.txt</t>
  </si>
  <si>
    <t>C:\thesis\DATA\GRF\out\t1f11804.txt</t>
  </si>
  <si>
    <t xml:space="preserve">C:\thesis\DATA\GRF\out\t1f21802.txt </t>
  </si>
  <si>
    <t>C:\thesis\DATA\GRF\out\turf1f340.txt</t>
  </si>
  <si>
    <t>C:\thesis\DATA\GRF\out\turf1f342.txt</t>
  </si>
  <si>
    <t>C:\thesis\DATA\GRF\out\turf1f349.txt</t>
  </si>
  <si>
    <t>C:\thesis\DATA\GRF\out\turf1f457.txt</t>
  </si>
  <si>
    <t>C:\thesis\DATA\GRF\out\turf1f458.txt</t>
  </si>
  <si>
    <t>C:\thesis\DATA\GRF\out\turf1f459.txt</t>
  </si>
  <si>
    <t xml:space="preserve">C:\thesis\DATA\GRF\out\turf1h138.txt  </t>
  </si>
  <si>
    <t xml:space="preserve">C:\thesis\DATA\GRF\out\turf1h139.txt  </t>
  </si>
  <si>
    <t xml:space="preserve">C:\thesis\DATA\GRF\out\turf1h141.txt  </t>
  </si>
  <si>
    <t xml:space="preserve">C:\thesis\DATA\GRF\out\turf1h241.txt  </t>
  </si>
  <si>
    <t xml:space="preserve">C:\thesis\DATA\GRF\out\turf1h242.txt  </t>
  </si>
  <si>
    <t xml:space="preserve">C:\thesis\DATA\GRF\out\turf1h244.txt  </t>
  </si>
  <si>
    <t>C:\thesis\DATA\GRF\out\turf1h344.txt</t>
  </si>
  <si>
    <t xml:space="preserve">C:\thesis\DATA\GRF\out\turf1h344.txt   </t>
  </si>
  <si>
    <t xml:space="preserve">C:\thesis\DATA\GRF\out\turf1h346.txt  </t>
  </si>
  <si>
    <t>C:\thesis\DATA\GRF\out\turf1hok441.txt</t>
  </si>
  <si>
    <t>C:\thesis\DATA\GRF\out\turf1hok442.txt</t>
  </si>
  <si>
    <t>C:\thesis\DATA\GRF\out\turf1hok443.txt</t>
  </si>
  <si>
    <t>C:\thesis\DATA\GRF\out\turf1r147.txt</t>
  </si>
  <si>
    <t>C:\thesis\DATA\GRF\out\turf1r148.txt</t>
  </si>
  <si>
    <t>C:\thesis\DATA\GRF\out\turf1r149.txt</t>
  </si>
  <si>
    <t>C:\thesis\DATA\GRF\out\turf1r242.txt</t>
  </si>
  <si>
    <t>C:\thesis\DATA\GRF\out\turf1r243.txt</t>
  </si>
  <si>
    <t>C:\thesis\DATA\GRF\out\turf1r244.txt</t>
  </si>
  <si>
    <t>C:\thesis\DATA\GRF\out\turf1r346.txt</t>
  </si>
  <si>
    <t>C:\thesis\DATA\GRF\out\turf1r347.txt</t>
  </si>
  <si>
    <t>C:\thesis\DATA\GRF\out\turf1r348.txt</t>
  </si>
  <si>
    <t>C:\thesis\DATA\GRF\out\turf1r463.txt</t>
  </si>
  <si>
    <t>C:\thesis\DATA\GRF\out\turf1r464.txt</t>
  </si>
  <si>
    <t>C:\thesis\DATA\GRF\out\turf1r465.txt</t>
  </si>
  <si>
    <t xml:space="preserve">C:\thesis\DATA\GRF\out\t2f21801.txt </t>
  </si>
  <si>
    <t xml:space="preserve">C:\thesis\DATA\GRF\out\t2f21802.txt </t>
  </si>
  <si>
    <t xml:space="preserve">C:\thesis\DATA\GRF\out\t2f21804.txt </t>
  </si>
  <si>
    <t>C:\thesis\DATA\GRF\out\turf2f340.txt</t>
  </si>
  <si>
    <t>C:\thesis\DATA\GRF\out\turf2f341.txt</t>
  </si>
  <si>
    <t>C:\thesis\DATA\GRF\out\turf2f342.txt</t>
  </si>
  <si>
    <t>C:\thesis\DATA\GRF\out\turf2f541.txt</t>
  </si>
  <si>
    <t>C:\thesis\DATA\GRF\out\turf2f542.txt</t>
  </si>
  <si>
    <t>C:\thesis\DATA\GRF\out\turf2f543.txt</t>
  </si>
  <si>
    <t>C:\thesis\DATA\GRF\out\turf2bh131.txt</t>
  </si>
  <si>
    <t xml:space="preserve">C:\thesis\DATA\GRF\out\turf2bh131.txt </t>
  </si>
  <si>
    <t xml:space="preserve">C:\thesis\DATA\GRF\out\turf2bh132.txt </t>
  </si>
  <si>
    <t xml:space="preserve">C:\thesis\DATA\GRF\out\turf2h254.txt  </t>
  </si>
  <si>
    <t xml:space="preserve">C:\thesis\DATA\GRF\out\turf2h255.txt  </t>
  </si>
  <si>
    <t xml:space="preserve">C:\thesis\DATA\GRF\out\turf2h256.txt  </t>
  </si>
  <si>
    <t>C:\thesis\DATA\GRF\out\turf2h344.txt</t>
  </si>
  <si>
    <t xml:space="preserve">C:\thesis\DATA\GRF\out\turf2h344.txt  </t>
  </si>
  <si>
    <t xml:space="preserve">C:\thesis\DATA\GRF\out\turf2h443.txt  </t>
  </si>
  <si>
    <t xml:space="preserve">C:\thesis\DATA\GRF\out\turf2h444.txt  </t>
  </si>
  <si>
    <t xml:space="preserve">C:\thesis\DATA\GRF\out\turf2h445.txt  </t>
  </si>
  <si>
    <t>C:\thesis\DATA\GRF\out\turf2r147.txt</t>
  </si>
  <si>
    <t>C:\thesis\DATA\GRF\out\turf2r148.txt</t>
  </si>
  <si>
    <t>C:\thesis\DATA\GRF\out\turf2r149.txt</t>
  </si>
  <si>
    <t>C:\thesis\DATA\GRF\out\turf2r348.txt</t>
  </si>
  <si>
    <t>C:\thesis\DATA\GRF\out\turf2r349.txt</t>
  </si>
  <si>
    <t>C:\thesis\DATA\GRF\out\turf2r350.txt</t>
  </si>
  <si>
    <t>C:\thesis\DATA\GRF\out\turf2r443.txt</t>
  </si>
  <si>
    <t>C:\thesis\DATA\GRF\out\turf2r444.txt</t>
  </si>
  <si>
    <t>C:\thesis\DATA\GRF\out\turf2r445.txt</t>
  </si>
  <si>
    <t xml:space="preserve">C:\thesis\DATA\GRF\out\t3f11801.txt </t>
  </si>
  <si>
    <t xml:space="preserve">C:\thesis\DATA\GRF\out\t3f11802.txt </t>
  </si>
  <si>
    <t>C:\thesis\DATA\GRF\out\t3f11802.txt</t>
  </si>
  <si>
    <t>C:\thesis\DATA\GRF\out\turf3f247.txt</t>
  </si>
  <si>
    <t>C:\thesis\DATA\GRF\out\turf3f248.txt</t>
  </si>
  <si>
    <t>C:\thesis\DATA\GRF\out\turf3f249.txt</t>
  </si>
  <si>
    <t>C:\thesis\DATA\GRF\out\turf3f340.txt</t>
  </si>
  <si>
    <t>C:\thesis\DATA\GRF\out\turf3f342.txt</t>
  </si>
  <si>
    <t>C:\thesis\DATA\GRF\out\turf3f344.txt</t>
  </si>
  <si>
    <t>C:\thesis\DATA\GRF\out\turf3f454.txt</t>
  </si>
  <si>
    <t>C:\thesis\DATA\GRF\out\turf3f455.txt</t>
  </si>
  <si>
    <t>C:\thesis\DATA\GRF\out\turf3f456.txt</t>
  </si>
  <si>
    <t>C:\thesis\DATA\GRF\out\turf3f542.txt</t>
  </si>
  <si>
    <t>C:\thesis\DATA\GRF\out\turf3f543.txt</t>
  </si>
  <si>
    <t>C:\thesis\DATA\GRF\out\turf3f544.txt</t>
  </si>
  <si>
    <t xml:space="preserve">C:\thesis\DATA\GRF\out\turf3h144.txt  </t>
  </si>
  <si>
    <t xml:space="preserve">C:\thesis\DATA\GRF\out\turf3h145.txt  </t>
  </si>
  <si>
    <t xml:space="preserve">C:\thesis\DATA\GRF\out\turf3h146.txt  </t>
  </si>
  <si>
    <t xml:space="preserve">C:\thesis\DATA\GRF\out\turf3h252.txt  </t>
  </si>
  <si>
    <t xml:space="preserve">C:\thesis\DATA\GRF\out\turf3h254.txt  </t>
  </si>
  <si>
    <t xml:space="preserve">C:\thesis\DATA\GRF\out\turf3h255.txt  </t>
  </si>
  <si>
    <t xml:space="preserve">C:\thesis\DATA\GRF\out\turf3h448.txt  </t>
  </si>
  <si>
    <t xml:space="preserve">C:\thesis\DATA\GRF\out\turf3h449.txt  </t>
  </si>
  <si>
    <t xml:space="preserve">C:\thesis\DATA\GRF\out\turf3h450.txt  </t>
  </si>
  <si>
    <t>C:\thesis\DATA\GRF\out\turf3r142.txt</t>
  </si>
  <si>
    <t>C:\thesis\DATA\GRF\out\turf3r143.txt</t>
  </si>
  <si>
    <t>C:\thesis\DATA\GRF\out\turf3r144.txt</t>
  </si>
  <si>
    <t>C:\thesis\DATA\GRF\out\turf3r249.txt</t>
  </si>
  <si>
    <t>C:\thesis\DATA\GRF\out\turf3r250.txt</t>
  </si>
  <si>
    <t>C:\thesis\DATA\GRF\out\turf3r252.txt</t>
  </si>
  <si>
    <t>C:\thesis\DATA\GRF\out\turf3r356.txt</t>
  </si>
  <si>
    <t>C:\thesis\DATA\GRF\out\turf3r357.txt</t>
  </si>
  <si>
    <t>C:\thesis\DATA\GRF\out\turf3r358.txt</t>
  </si>
  <si>
    <t>C:\thesis\DATA\GRF\out\turf3r442.txt</t>
  </si>
  <si>
    <t>C:\thesis\DATA\GRF\out\turf3r443.txt</t>
  </si>
  <si>
    <t>C:\thesis\DATA\GRF\out\turf3r444.txt</t>
  </si>
  <si>
    <t>Mean of 3 trials</t>
  </si>
  <si>
    <t>Mean of subjects</t>
  </si>
  <si>
    <t>T1</t>
  </si>
  <si>
    <t>T2</t>
  </si>
  <si>
    <t>T3</t>
  </si>
  <si>
    <t>SD of subjects</t>
  </si>
  <si>
    <t>N</t>
  </si>
  <si>
    <t>Ranges</t>
  </si>
  <si>
    <t>Min</t>
  </si>
  <si>
    <t>Max</t>
  </si>
  <si>
    <t xml:space="preserve"> </t>
  </si>
  <si>
    <t>BW (N)</t>
  </si>
  <si>
    <t>/BW</t>
  </si>
  <si>
    <t>Impact</t>
  </si>
  <si>
    <t>Propulsion</t>
  </si>
  <si>
    <t>Absolute (N)</t>
  </si>
  <si>
    <t>Normalised (BW)</t>
  </si>
  <si>
    <t>Times to peak (s)</t>
  </si>
  <si>
    <t>RUN</t>
  </si>
  <si>
    <t>STOP</t>
  </si>
  <si>
    <t>45L</t>
  </si>
  <si>
    <t>45R</t>
  </si>
  <si>
    <t>90L</t>
  </si>
  <si>
    <t>90R</t>
  </si>
  <si>
    <t>180T</t>
  </si>
  <si>
    <t>Vertical GRF</t>
  </si>
  <si>
    <t>UQ</t>
  </si>
  <si>
    <t>Mean</t>
  </si>
  <si>
    <t>Height</t>
  </si>
  <si>
    <t>Nmm/BW/h</t>
  </si>
  <si>
    <t>Abs(FM)</t>
  </si>
  <si>
    <t>Vertical</t>
  </si>
  <si>
    <t>Shear</t>
  </si>
  <si>
    <t>FM</t>
  </si>
  <si>
    <t>Normalised</t>
  </si>
  <si>
    <t xml:space="preserve">Vertical </t>
  </si>
  <si>
    <t>Horizontal</t>
  </si>
  <si>
    <t>Free Moment</t>
  </si>
  <si>
    <t>Peak times</t>
  </si>
  <si>
    <t>sd</t>
  </si>
  <si>
    <t>Mean -180T</t>
  </si>
  <si>
    <t>t</t>
  </si>
  <si>
    <t>F</t>
  </si>
  <si>
    <t>M</t>
  </si>
  <si>
    <t>Overall average from 3 turfs assuming no turf effect</t>
  </si>
  <si>
    <t>Movement</t>
  </si>
  <si>
    <t>PEAK GRF &amp; TIMES - RUN</t>
  </si>
  <si>
    <t>PEAK GRFS &amp; TIMES - STOP</t>
  </si>
  <si>
    <t>PEAK GRF &amp; TIMES - 45L</t>
  </si>
  <si>
    <t>PEAK GRF &amp; TIMES - 45R</t>
  </si>
  <si>
    <t>PEAK GRF &amp; TIMES - 90L</t>
  </si>
  <si>
    <t>PEAK GRF &amp; TIMES - 90R</t>
  </si>
  <si>
    <t>PEAK GRF TIMES - 180T</t>
  </si>
</sst>
</file>

<file path=xl/styles.xml><?xml version="1.0" encoding="utf-8"?>
<styleSheet xmlns="http://schemas.openxmlformats.org/spreadsheetml/2006/main">
  <numFmts count="7">
    <numFmt numFmtId="164" formatCode="0.0000"/>
    <numFmt numFmtId="165" formatCode="0.000"/>
    <numFmt numFmtId="166" formatCode="0.0"/>
    <numFmt numFmtId="167" formatCode="\(#\)"/>
    <numFmt numFmtId="168" formatCode="\(#.00\)"/>
    <numFmt numFmtId="169" formatCode="\(#.000\)"/>
    <numFmt numFmtId="170" formatCode="\(#.0\)"/>
  </numFmts>
  <fonts count="8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68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Fill="1" applyAlignment="1">
      <alignment horizontal="right"/>
    </xf>
    <xf numFmtId="164" fontId="0" fillId="0" borderId="0" xfId="0" applyNumberFormat="1"/>
    <xf numFmtId="2" fontId="0" fillId="0" borderId="0" xfId="0" applyNumberFormat="1"/>
    <xf numFmtId="166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/>
    <xf numFmtId="0" fontId="0" fillId="0" borderId="0" xfId="0" applyAlignment="1">
      <alignment horizontal="right"/>
    </xf>
    <xf numFmtId="0" fontId="0" fillId="3" borderId="0" xfId="0" applyFill="1"/>
    <xf numFmtId="1" fontId="0" fillId="0" borderId="0" xfId="0" applyNumberFormat="1"/>
    <xf numFmtId="165" fontId="0" fillId="0" borderId="0" xfId="0" applyNumberFormat="1"/>
    <xf numFmtId="0" fontId="3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horizontal="center" wrapText="1"/>
    </xf>
    <xf numFmtId="0" fontId="6" fillId="0" borderId="0" xfId="0" applyFont="1"/>
    <xf numFmtId="164" fontId="0" fillId="0" borderId="0" xfId="0" applyNumberFormat="1" applyBorder="1"/>
    <xf numFmtId="1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167" fontId="5" fillId="0" borderId="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169" fontId="5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wrapText="1"/>
    </xf>
    <xf numFmtId="0" fontId="3" fillId="0" borderId="6" xfId="0" applyFont="1" applyBorder="1"/>
    <xf numFmtId="0" fontId="7" fillId="0" borderId="6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center"/>
    </xf>
    <xf numFmtId="165" fontId="5" fillId="0" borderId="0" xfId="0" applyNumberFormat="1" applyFont="1" applyAlignment="1">
      <alignment horizontal="center" wrapText="1"/>
    </xf>
    <xf numFmtId="2" fontId="5" fillId="0" borderId="0" xfId="0" applyNumberFormat="1" applyFont="1" applyAlignment="1">
      <alignment horizontal="center" wrapText="1"/>
    </xf>
    <xf numFmtId="1" fontId="5" fillId="0" borderId="0" xfId="0" applyNumberFormat="1" applyFont="1" applyAlignment="1">
      <alignment horizontal="center" wrapText="1"/>
    </xf>
    <xf numFmtId="165" fontId="7" fillId="0" borderId="0" xfId="0" applyNumberFormat="1" applyFont="1"/>
    <xf numFmtId="0" fontId="6" fillId="0" borderId="0" xfId="0" applyFont="1" applyFill="1"/>
    <xf numFmtId="0" fontId="2" fillId="0" borderId="0" xfId="0" applyFont="1" applyFill="1"/>
    <xf numFmtId="0" fontId="0" fillId="0" borderId="0" xfId="0" applyFont="1" applyFill="1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168" fontId="0" fillId="0" borderId="0" xfId="0" applyNumberFormat="1"/>
    <xf numFmtId="0" fontId="0" fillId="4" borderId="0" xfId="0" applyFill="1"/>
    <xf numFmtId="164" fontId="0" fillId="4" borderId="0" xfId="0" applyNumberFormat="1" applyFill="1"/>
    <xf numFmtId="2" fontId="0" fillId="4" borderId="0" xfId="0" applyNumberFormat="1" applyFill="1"/>
    <xf numFmtId="165" fontId="0" fillId="4" borderId="0" xfId="0" applyNumberFormat="1" applyFill="1"/>
    <xf numFmtId="165" fontId="7" fillId="4" borderId="0" xfId="0" applyNumberFormat="1" applyFont="1" applyFill="1"/>
    <xf numFmtId="164" fontId="0" fillId="4" borderId="2" xfId="0" applyNumberFormat="1" applyFill="1" applyBorder="1"/>
    <xf numFmtId="164" fontId="0" fillId="4" borderId="1" xfId="0" applyNumberFormat="1" applyFill="1" applyBorder="1"/>
    <xf numFmtId="2" fontId="2" fillId="0" borderId="0" xfId="0" applyNumberFormat="1" applyFont="1"/>
    <xf numFmtId="169" fontId="0" fillId="0" borderId="0" xfId="0" applyNumberFormat="1"/>
    <xf numFmtId="165" fontId="2" fillId="0" borderId="0" xfId="0" applyNumberFormat="1" applyFont="1"/>
    <xf numFmtId="0" fontId="7" fillId="0" borderId="0" xfId="0" applyFont="1"/>
    <xf numFmtId="169" fontId="7" fillId="0" borderId="0" xfId="0" applyNumberFormat="1" applyFont="1"/>
    <xf numFmtId="0" fontId="7" fillId="0" borderId="0" xfId="0" applyFont="1" applyAlignment="1">
      <alignment horizontal="right"/>
    </xf>
    <xf numFmtId="2" fontId="7" fillId="0" borderId="0" xfId="0" applyNumberFormat="1" applyFont="1"/>
    <xf numFmtId="0" fontId="2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70" fontId="5" fillId="0" borderId="0" xfId="0" applyNumberFormat="1" applyFont="1" applyAlignment="1">
      <alignment horizontal="center" vertical="center" wrapText="1"/>
    </xf>
    <xf numFmtId="170" fontId="5" fillId="0" borderId="0" xfId="0" applyNumberFormat="1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 wrapText="1"/>
    </xf>
    <xf numFmtId="0" fontId="7" fillId="0" borderId="6" xfId="0" applyFont="1" applyBorder="1" applyAlignment="1">
      <alignment horizontal="left"/>
    </xf>
  </cellXfs>
  <cellStyles count="2">
    <cellStyle name="Normal" xfId="0" builtinId="0"/>
    <cellStyle name="Normal 2" xfId="1"/>
  </cellStyles>
  <dxfs count="15"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numFmt numFmtId="2" formatCode="0.00"/>
    </dxf>
    <dxf>
      <numFmt numFmtId="165" formatCode="0.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col"/>
        <c:grouping val="clustered"/>
        <c:ser>
          <c:idx val="0"/>
          <c:order val="0"/>
          <c:tx>
            <c:v>T1</c:v>
          </c:tx>
          <c:errBars>
            <c:errBarType val="plus"/>
            <c:errValType val="cust"/>
            <c:plus>
              <c:numRef>
                <c:f>('Vertical GRF'!$C$7,'Vertical GRF'!$C$13,'Vertical GRF'!$C$19,'Vertical GRF'!$C$25,'Vertical GRF'!$C$31,'Vertical GRF'!$C$37,'Vertical GRF'!$C$43)</c:f>
                <c:numCache>
                  <c:formatCode>General</c:formatCode>
                  <c:ptCount val="7"/>
                  <c:pt idx="0">
                    <c:v>0.27</c:v>
                  </c:pt>
                  <c:pt idx="1">
                    <c:v>0.46</c:v>
                  </c:pt>
                  <c:pt idx="2">
                    <c:v>0.33</c:v>
                  </c:pt>
                  <c:pt idx="3">
                    <c:v>0.41271352200034778</c:v>
                  </c:pt>
                  <c:pt idx="4">
                    <c:v>0.6</c:v>
                  </c:pt>
                  <c:pt idx="5">
                    <c:v>0.6</c:v>
                  </c:pt>
                  <c:pt idx="6">
                    <c:v>1.38</c:v>
                  </c:pt>
                </c:numCache>
              </c:numRef>
            </c:plus>
          </c:errBars>
          <c:cat>
            <c:strRef>
              <c:f>('Vertical GRF'!$A$4,'Vertical GRF'!$A$10,'Vertical GRF'!$A$16,'Vertical GRF'!$A$22,'Vertical GRF'!$A$28,'Vertical GRF'!$A$34,'Vertical GRF'!$A$40)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('Vertical GRF'!$C$6,'Vertical GRF'!$C$12,'Vertical GRF'!$C$18,'Vertical GRF'!$C$24,'Vertical GRF'!$C$30,'Vertical GRF'!$C$36,'Vertical GRF'!$C$42)</c:f>
              <c:numCache>
                <c:formatCode>General</c:formatCode>
                <c:ptCount val="7"/>
                <c:pt idx="0">
                  <c:v>2.23</c:v>
                </c:pt>
                <c:pt idx="1">
                  <c:v>2.95</c:v>
                </c:pt>
                <c:pt idx="2">
                  <c:v>2.46</c:v>
                </c:pt>
                <c:pt idx="3" formatCode="0.00">
                  <c:v>2.6851955301303567</c:v>
                </c:pt>
                <c:pt idx="4">
                  <c:v>1.64</c:v>
                </c:pt>
                <c:pt idx="5">
                  <c:v>1.64</c:v>
                </c:pt>
                <c:pt idx="6">
                  <c:v>0.8</c:v>
                </c:pt>
              </c:numCache>
            </c:numRef>
          </c:val>
        </c:ser>
        <c:ser>
          <c:idx val="1"/>
          <c:order val="1"/>
          <c:tx>
            <c:v>T2</c:v>
          </c:tx>
          <c:errBars>
            <c:errBarType val="plus"/>
            <c:errValType val="cust"/>
            <c:plus>
              <c:numRef>
                <c:f>('Vertical GRF'!$D$7,'Vertical GRF'!$D$13,'Vertical GRF'!$D$19,'Vertical GRF'!$D$25,'Vertical GRF'!$D$31,'Vertical GRF'!$D$37,'Vertical GRF'!$D$43)</c:f>
                <c:numCache>
                  <c:formatCode>General</c:formatCode>
                  <c:ptCount val="7"/>
                  <c:pt idx="0">
                    <c:v>0.28000000000000003</c:v>
                  </c:pt>
                  <c:pt idx="1">
                    <c:v>0.64</c:v>
                  </c:pt>
                  <c:pt idx="2">
                    <c:v>0.35</c:v>
                  </c:pt>
                  <c:pt idx="3">
                    <c:v>0.35404188552654114</c:v>
                  </c:pt>
                  <c:pt idx="4">
                    <c:v>0.37</c:v>
                  </c:pt>
                  <c:pt idx="5">
                    <c:v>0.37</c:v>
                  </c:pt>
                  <c:pt idx="6">
                    <c:v>0.64</c:v>
                  </c:pt>
                </c:numCache>
              </c:numRef>
            </c:plus>
          </c:errBars>
          <c:cat>
            <c:strRef>
              <c:f>('Vertical GRF'!$A$4,'Vertical GRF'!$A$10,'Vertical GRF'!$A$16,'Vertical GRF'!$A$22,'Vertical GRF'!$A$28,'Vertical GRF'!$A$34,'Vertical GRF'!$A$40)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('Vertical GRF'!$D$6,'Vertical GRF'!$D$12,'Vertical GRF'!$D$18,'Vertical GRF'!$D$24,'Vertical GRF'!$D$30,'Vertical GRF'!$D$36,'Vertical GRF'!$D$42)</c:f>
              <c:numCache>
                <c:formatCode>General</c:formatCode>
                <c:ptCount val="7"/>
                <c:pt idx="0">
                  <c:v>2.27</c:v>
                </c:pt>
                <c:pt idx="1">
                  <c:v>3.46</c:v>
                </c:pt>
                <c:pt idx="2">
                  <c:v>2.69</c:v>
                </c:pt>
                <c:pt idx="3" formatCode="0.00">
                  <c:v>2.5944423468864244</c:v>
                </c:pt>
                <c:pt idx="4">
                  <c:v>1.71</c:v>
                </c:pt>
                <c:pt idx="5">
                  <c:v>1.71</c:v>
                </c:pt>
                <c:pt idx="6">
                  <c:v>0.73</c:v>
                </c:pt>
              </c:numCache>
            </c:numRef>
          </c:val>
        </c:ser>
        <c:ser>
          <c:idx val="2"/>
          <c:order val="2"/>
          <c:tx>
            <c:v>T3</c:v>
          </c:tx>
          <c:errBars>
            <c:errBarType val="plus"/>
            <c:errValType val="cust"/>
            <c:plus>
              <c:numRef>
                <c:f>('Vertical GRF'!$E$7,'Vertical GRF'!$E$13,'Vertical GRF'!$E$19,'Vertical GRF'!$E$25,'Vertical GRF'!$E$31,'Vertical GRF'!$E$37,'Vertical GRF'!$E$43)</c:f>
                <c:numCache>
                  <c:formatCode>General</c:formatCode>
                  <c:ptCount val="7"/>
                  <c:pt idx="0">
                    <c:v>0.27</c:v>
                  </c:pt>
                  <c:pt idx="1">
                    <c:v>0.46</c:v>
                  </c:pt>
                  <c:pt idx="2">
                    <c:v>0.33</c:v>
                  </c:pt>
                  <c:pt idx="3">
                    <c:v>0.41271352200034778</c:v>
                  </c:pt>
                  <c:pt idx="4">
                    <c:v>0.6</c:v>
                  </c:pt>
                  <c:pt idx="5">
                    <c:v>0.6</c:v>
                  </c:pt>
                  <c:pt idx="6">
                    <c:v>1.38</c:v>
                  </c:pt>
                </c:numCache>
              </c:numRef>
            </c:plus>
          </c:errBars>
          <c:cat>
            <c:strRef>
              <c:f>('Vertical GRF'!$A$4,'Vertical GRF'!$A$10,'Vertical GRF'!$A$16,'Vertical GRF'!$A$22,'Vertical GRF'!$A$28,'Vertical GRF'!$A$34,'Vertical GRF'!$A$40)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('Vertical GRF'!$E$6,'Vertical GRF'!$E$12,'Vertical GRF'!$E$18,'Vertical GRF'!$E$24,'Vertical GRF'!$E$30,'Vertical GRF'!$E$36,'Vertical GRF'!$E$42)</c:f>
              <c:numCache>
                <c:formatCode>General</c:formatCode>
                <c:ptCount val="7"/>
                <c:pt idx="0">
                  <c:v>2.35</c:v>
                </c:pt>
                <c:pt idx="1">
                  <c:v>3.32</c:v>
                </c:pt>
                <c:pt idx="2">
                  <c:v>2.63</c:v>
                </c:pt>
                <c:pt idx="3" formatCode="0.00">
                  <c:v>2.5188288187365884</c:v>
                </c:pt>
                <c:pt idx="4">
                  <c:v>1.55</c:v>
                </c:pt>
                <c:pt idx="5">
                  <c:v>1.55</c:v>
                </c:pt>
                <c:pt idx="6">
                  <c:v>1.17</c:v>
                </c:pt>
              </c:numCache>
            </c:numRef>
          </c:val>
        </c:ser>
        <c:axId val="76158848"/>
        <c:axId val="76160384"/>
      </c:barChart>
      <c:catAx>
        <c:axId val="76158848"/>
        <c:scaling>
          <c:orientation val="minMax"/>
        </c:scaling>
        <c:axPos val="b"/>
        <c:numFmt formatCode="General" sourceLinked="1"/>
        <c:tickLblPos val="nextTo"/>
        <c:crossAx val="76160384"/>
        <c:crosses val="autoZero"/>
        <c:auto val="1"/>
        <c:lblAlgn val="ctr"/>
        <c:lblOffset val="100"/>
      </c:catAx>
      <c:valAx>
        <c:axId val="761603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Vertical impact peak (BW)</a:t>
                </a:r>
              </a:p>
            </c:rich>
          </c:tx>
          <c:layout/>
        </c:title>
        <c:numFmt formatCode="General" sourceLinked="1"/>
        <c:tickLblPos val="nextTo"/>
        <c:crossAx val="7615884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col"/>
        <c:grouping val="clustered"/>
        <c:ser>
          <c:idx val="0"/>
          <c:order val="0"/>
          <c:tx>
            <c:v>T1</c:v>
          </c:tx>
          <c:errBars>
            <c:errBarType val="plus"/>
            <c:errValType val="cust"/>
            <c:plus>
              <c:numRef>
                <c:f>('Vertical GRF'!$F$7,'Vertical GRF'!$F$13,'Vertical GRF'!$F$19,'Vertical GRF'!$F$25,'Vertical GRF'!$F$31,'Vertical GRF'!$F$37,'Vertical GRF'!$F$43)</c:f>
                <c:numCache>
                  <c:formatCode>General</c:formatCode>
                  <c:ptCount val="7"/>
                  <c:pt idx="0">
                    <c:v>0.14000000000000001</c:v>
                  </c:pt>
                  <c:pt idx="1">
                    <c:v>0.4</c:v>
                  </c:pt>
                  <c:pt idx="2">
                    <c:v>0.3</c:v>
                  </c:pt>
                  <c:pt idx="3">
                    <c:v>0.1681394998716807</c:v>
                  </c:pt>
                  <c:pt idx="4">
                    <c:v>0.17</c:v>
                  </c:pt>
                  <c:pt idx="5">
                    <c:v>0.17</c:v>
                  </c:pt>
                  <c:pt idx="6">
                    <c:v>0.24</c:v>
                  </c:pt>
                </c:numCache>
              </c:numRef>
            </c:plus>
          </c:errBars>
          <c:cat>
            <c:strLit>
              <c:ptCount val="7"/>
              <c:pt idx="0">
                <c:v>RUN</c:v>
              </c:pt>
              <c:pt idx="1">
                <c:v> STOP</c:v>
              </c:pt>
              <c:pt idx="2">
                <c:v>45L</c:v>
              </c:pt>
              <c:pt idx="3">
                <c:v>45R</c:v>
              </c:pt>
              <c:pt idx="4">
                <c:v>90L</c:v>
              </c:pt>
              <c:pt idx="5">
                <c:v>90R</c:v>
              </c:pt>
              <c:pt idx="6">
                <c:v>180T</c:v>
              </c:pt>
            </c:strLit>
          </c:cat>
          <c:val>
            <c:numRef>
              <c:f>('Vertical GRF'!$F$6,'Vertical GRF'!$F$12,'Vertical GRF'!$F$18,'Vertical GRF'!$F$24,'Vertical GRF'!$F$30,'Vertical GRF'!$F$36,'Vertical GRF'!$F$42)</c:f>
              <c:numCache>
                <c:formatCode>General</c:formatCode>
                <c:ptCount val="7"/>
                <c:pt idx="0">
                  <c:v>2.25</c:v>
                </c:pt>
                <c:pt idx="1">
                  <c:v>1.66</c:v>
                </c:pt>
                <c:pt idx="2">
                  <c:v>2.2599999999999998</c:v>
                </c:pt>
                <c:pt idx="3" formatCode="0.00">
                  <c:v>2.2688100236016449</c:v>
                </c:pt>
                <c:pt idx="4">
                  <c:v>1.74</c:v>
                </c:pt>
                <c:pt idx="5">
                  <c:v>1.74</c:v>
                </c:pt>
                <c:pt idx="6">
                  <c:v>1.76</c:v>
                </c:pt>
              </c:numCache>
            </c:numRef>
          </c:val>
        </c:ser>
        <c:ser>
          <c:idx val="1"/>
          <c:order val="1"/>
          <c:tx>
            <c:v>T2</c:v>
          </c:tx>
          <c:errBars>
            <c:errBarType val="plus"/>
            <c:errValType val="cust"/>
            <c:plus>
              <c:numRef>
                <c:f>('Vertical GRF'!$G$7,'Vertical GRF'!$G$13,'Vertical GRF'!$G$19,'Vertical GRF'!$G$25,'Vertical GRF'!$G$31,'Vertical GRF'!$G$37,'Vertical GRF'!$G$43)</c:f>
                <c:numCache>
                  <c:formatCode>General</c:formatCode>
                  <c:ptCount val="7"/>
                  <c:pt idx="0">
                    <c:v>0.25065906976599828</c:v>
                  </c:pt>
                  <c:pt idx="1">
                    <c:v>0.44</c:v>
                  </c:pt>
                  <c:pt idx="2">
                    <c:v>0.11</c:v>
                  </c:pt>
                  <c:pt idx="3">
                    <c:v>0.1912634282203414</c:v>
                  </c:pt>
                  <c:pt idx="4">
                    <c:v>0.16</c:v>
                  </c:pt>
                  <c:pt idx="5">
                    <c:v>0.16</c:v>
                  </c:pt>
                  <c:pt idx="6">
                    <c:v>0.31</c:v>
                  </c:pt>
                </c:numCache>
              </c:numRef>
            </c:plus>
          </c:errBars>
          <c:cat>
            <c:strLit>
              <c:ptCount val="7"/>
              <c:pt idx="0">
                <c:v>RUN</c:v>
              </c:pt>
              <c:pt idx="1">
                <c:v> STOP</c:v>
              </c:pt>
              <c:pt idx="2">
                <c:v>45L</c:v>
              </c:pt>
              <c:pt idx="3">
                <c:v>45R</c:v>
              </c:pt>
              <c:pt idx="4">
                <c:v>90L</c:v>
              </c:pt>
              <c:pt idx="5">
                <c:v>90R</c:v>
              </c:pt>
              <c:pt idx="6">
                <c:v>180T</c:v>
              </c:pt>
            </c:strLit>
          </c:cat>
          <c:val>
            <c:numRef>
              <c:f>('Vertical GRF'!$G$6,'Vertical GRF'!$G$12,'Vertical GRF'!$G$18,'Vertical GRF'!$G$24,'Vertical GRF'!$G$30,'Vertical GRF'!$G$36,'Vertical GRF'!$G$42)</c:f>
              <c:numCache>
                <c:formatCode>General</c:formatCode>
                <c:ptCount val="7"/>
                <c:pt idx="0" formatCode="0.000">
                  <c:v>2.2601108070045184</c:v>
                </c:pt>
                <c:pt idx="1">
                  <c:v>1.67</c:v>
                </c:pt>
                <c:pt idx="2">
                  <c:v>2.37</c:v>
                </c:pt>
                <c:pt idx="3" formatCode="0.00">
                  <c:v>2.3373739369300628</c:v>
                </c:pt>
                <c:pt idx="4">
                  <c:v>1.85</c:v>
                </c:pt>
                <c:pt idx="5">
                  <c:v>1.85</c:v>
                </c:pt>
                <c:pt idx="6">
                  <c:v>2.04</c:v>
                </c:pt>
              </c:numCache>
            </c:numRef>
          </c:val>
        </c:ser>
        <c:ser>
          <c:idx val="2"/>
          <c:order val="2"/>
          <c:tx>
            <c:v>T3</c:v>
          </c:tx>
          <c:errBars>
            <c:errBarType val="plus"/>
            <c:errValType val="cust"/>
            <c:plus>
              <c:numRef>
                <c:f>('Vertical GRF'!$H$7,'Vertical GRF'!$H$13,'Vertical GRF'!$H$19,'Vertical GRF'!$H$25,'Vertical GRF'!$H$31,'Vertical GRF'!$H$37,'Vertical GRF'!$H$43)</c:f>
                <c:numCache>
                  <c:formatCode>General</c:formatCode>
                  <c:ptCount val="7"/>
                  <c:pt idx="0">
                    <c:v>0.2</c:v>
                  </c:pt>
                  <c:pt idx="1">
                    <c:v>0.46</c:v>
                  </c:pt>
                  <c:pt idx="2">
                    <c:v>0.41</c:v>
                  </c:pt>
                  <c:pt idx="3">
                    <c:v>0.185411379794059</c:v>
                  </c:pt>
                  <c:pt idx="4">
                    <c:v>0.21</c:v>
                  </c:pt>
                  <c:pt idx="5">
                    <c:v>0.21</c:v>
                  </c:pt>
                  <c:pt idx="6">
                    <c:v>0.45</c:v>
                  </c:pt>
                </c:numCache>
              </c:numRef>
            </c:plus>
          </c:errBars>
          <c:cat>
            <c:strLit>
              <c:ptCount val="7"/>
              <c:pt idx="0">
                <c:v>RUN</c:v>
              </c:pt>
              <c:pt idx="1">
                <c:v> STOP</c:v>
              </c:pt>
              <c:pt idx="2">
                <c:v>45L</c:v>
              </c:pt>
              <c:pt idx="3">
                <c:v>45R</c:v>
              </c:pt>
              <c:pt idx="4">
                <c:v>90L</c:v>
              </c:pt>
              <c:pt idx="5">
                <c:v>90R</c:v>
              </c:pt>
              <c:pt idx="6">
                <c:v>180T</c:v>
              </c:pt>
            </c:strLit>
          </c:cat>
          <c:val>
            <c:numRef>
              <c:f>('Vertical GRF'!$H$6,'Vertical GRF'!$H$12,'Vertical GRF'!$H$18,'Vertical GRF'!$H$24,'Vertical GRF'!$H$30,'Vertical GRF'!$H$36,'Vertical GRF'!$H$42)</c:f>
              <c:numCache>
                <c:formatCode>General</c:formatCode>
                <c:ptCount val="7"/>
                <c:pt idx="0">
                  <c:v>2.44</c:v>
                </c:pt>
                <c:pt idx="1">
                  <c:v>1.75</c:v>
                </c:pt>
                <c:pt idx="2">
                  <c:v>2.2799999999999998</c:v>
                </c:pt>
                <c:pt idx="3" formatCode="0.00">
                  <c:v>2.3639842949913499</c:v>
                </c:pt>
                <c:pt idx="4">
                  <c:v>1.85</c:v>
                </c:pt>
                <c:pt idx="5">
                  <c:v>1.85</c:v>
                </c:pt>
                <c:pt idx="6">
                  <c:v>2.12</c:v>
                </c:pt>
              </c:numCache>
            </c:numRef>
          </c:val>
        </c:ser>
        <c:axId val="76212480"/>
        <c:axId val="76226560"/>
      </c:barChart>
      <c:catAx>
        <c:axId val="76212480"/>
        <c:scaling>
          <c:orientation val="minMax"/>
        </c:scaling>
        <c:axPos val="b"/>
        <c:numFmt formatCode="General" sourceLinked="1"/>
        <c:tickLblPos val="nextTo"/>
        <c:crossAx val="76226560"/>
        <c:crosses val="autoZero"/>
        <c:auto val="1"/>
        <c:lblAlgn val="ctr"/>
        <c:lblOffset val="100"/>
      </c:catAx>
      <c:valAx>
        <c:axId val="762265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Vertical propulsive peak (BW)</a:t>
                </a:r>
              </a:p>
            </c:rich>
          </c:tx>
        </c:title>
        <c:numFmt formatCode="General" sourceLinked="1"/>
        <c:tickLblPos val="nextTo"/>
        <c:crossAx val="7621248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3"/>
  <c:chart>
    <c:plotArea>
      <c:layout/>
      <c:barChart>
        <c:barDir val="col"/>
        <c:grouping val="clustered"/>
        <c:ser>
          <c:idx val="0"/>
          <c:order val="0"/>
          <c:tx>
            <c:strRef>
              <c:f>'Normalised forces graphs'!$A$4</c:f>
              <c:strCache>
                <c:ptCount val="1"/>
                <c:pt idx="0">
                  <c:v>T1</c:v>
                </c:pt>
              </c:strCache>
            </c:strRef>
          </c:tx>
          <c:errBars>
            <c:errBarType val="plus"/>
            <c:errValType val="cust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graphs'!$B$4:$H$4</c:f>
              <c:numCache>
                <c:formatCode>0.00</c:formatCode>
                <c:ptCount val="7"/>
                <c:pt idx="0">
                  <c:v>2.2268621065754428</c:v>
                </c:pt>
                <c:pt idx="1">
                  <c:v>2.9497248173989381</c:v>
                </c:pt>
                <c:pt idx="2">
                  <c:v>2.507118982191177</c:v>
                </c:pt>
                <c:pt idx="3">
                  <c:v>2.6851955301303567</c:v>
                </c:pt>
                <c:pt idx="4">
                  <c:v>1.6353967740762123</c:v>
                </c:pt>
                <c:pt idx="5">
                  <c:v>1.5569642559193562</c:v>
                </c:pt>
                <c:pt idx="6">
                  <c:v>1.2572481310952899</c:v>
                </c:pt>
              </c:numCache>
            </c:numRef>
          </c:val>
        </c:ser>
        <c:ser>
          <c:idx val="2"/>
          <c:order val="1"/>
          <c:tx>
            <c:strRef>
              <c:f>'Normalised forces graphs'!$A$6</c:f>
              <c:strCache>
                <c:ptCount val="1"/>
                <c:pt idx="0">
                  <c:v>T2</c:v>
                </c:pt>
              </c:strCache>
            </c:strRef>
          </c:tx>
          <c:spPr>
            <a:noFill/>
          </c:spPr>
          <c:errBars>
            <c:errBarType val="plus"/>
            <c:errValType val="cust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graphs'!$B$6:$H$6</c:f>
              <c:numCache>
                <c:formatCode>0.00</c:formatCode>
                <c:ptCount val="7"/>
                <c:pt idx="0">
                  <c:v>2.2655462539332891</c:v>
                </c:pt>
                <c:pt idx="1">
                  <c:v>3.4632867812607149</c:v>
                </c:pt>
                <c:pt idx="2">
                  <c:v>2.6833790066262311</c:v>
                </c:pt>
                <c:pt idx="3">
                  <c:v>2.6410491025192666</c:v>
                </c:pt>
                <c:pt idx="4">
                  <c:v>1.6823010081517284</c:v>
                </c:pt>
                <c:pt idx="5">
                  <c:v>1.6592164115501935</c:v>
                </c:pt>
                <c:pt idx="6">
                  <c:v>1.4434676144597609</c:v>
                </c:pt>
              </c:numCache>
            </c:numRef>
          </c:val>
        </c:ser>
        <c:ser>
          <c:idx val="4"/>
          <c:order val="2"/>
          <c:tx>
            <c:strRef>
              <c:f>'Normalised forces graphs'!$A$8</c:f>
              <c:strCache>
                <c:ptCount val="1"/>
                <c:pt idx="0">
                  <c:v>T3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errBars>
            <c:errBarType val="plus"/>
            <c:errValType val="cust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graphs'!$B$8:$H$8</c:f>
              <c:numCache>
                <c:formatCode>0.00</c:formatCode>
                <c:ptCount val="7"/>
                <c:pt idx="0">
                  <c:v>2.3477962821889893</c:v>
                </c:pt>
                <c:pt idx="1">
                  <c:v>3.3147146804669578</c:v>
                </c:pt>
                <c:pt idx="2">
                  <c:v>2.5878256616125896</c:v>
                </c:pt>
                <c:pt idx="3">
                  <c:v>2.5230356164235497</c:v>
                </c:pt>
                <c:pt idx="4">
                  <c:v>1.5520540441192126</c:v>
                </c:pt>
                <c:pt idx="5">
                  <c:v>1.2650572954221717</c:v>
                </c:pt>
                <c:pt idx="6">
                  <c:v>1.4642790054334431</c:v>
                </c:pt>
              </c:numCache>
            </c:numRef>
          </c:val>
        </c:ser>
        <c:axId val="76410880"/>
        <c:axId val="76412416"/>
      </c:barChart>
      <c:catAx>
        <c:axId val="76410880"/>
        <c:scaling>
          <c:orientation val="minMax"/>
        </c:scaling>
        <c:axPos val="b"/>
        <c:tickLblPos val="nextTo"/>
        <c:crossAx val="76412416"/>
        <c:crosses val="autoZero"/>
        <c:auto val="1"/>
        <c:lblAlgn val="ctr"/>
        <c:lblOffset val="100"/>
      </c:catAx>
      <c:valAx>
        <c:axId val="7641241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Impact Vertical GRF (BW)</a:t>
                </a:r>
              </a:p>
            </c:rich>
          </c:tx>
          <c:layout/>
        </c:title>
        <c:numFmt formatCode="0.0" sourceLinked="0"/>
        <c:tickLblPos val="nextTo"/>
        <c:crossAx val="76410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</c:legend>
    <c:plotVisOnly val="1"/>
  </c:chart>
  <c:txPr>
    <a:bodyPr/>
    <a:lstStyle/>
    <a:p>
      <a:pPr>
        <a:defRPr sz="9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3"/>
  <c:chart>
    <c:plotArea>
      <c:layout/>
      <c:barChart>
        <c:barDir val="col"/>
        <c:grouping val="clustered"/>
        <c:ser>
          <c:idx val="0"/>
          <c:order val="0"/>
          <c:tx>
            <c:strRef>
              <c:f>'Normalised forces graphs'!$A$4</c:f>
              <c:strCache>
                <c:ptCount val="1"/>
                <c:pt idx="0">
                  <c:v>T1</c:v>
                </c:pt>
              </c:strCache>
            </c:strRef>
          </c:tx>
          <c:errBars>
            <c:errBarType val="plus"/>
            <c:errValType val="cust"/>
            <c:plus>
              <c:numRef>
                <c:f>'Normalised forces graphs'!$B$15:$H$15</c:f>
                <c:numCache>
                  <c:formatCode>General</c:formatCode>
                  <c:ptCount val="7"/>
                  <c:pt idx="0">
                    <c:v>0.17633048362471987</c:v>
                  </c:pt>
                  <c:pt idx="1">
                    <c:v>0.4014522644076105</c:v>
                  </c:pt>
                  <c:pt idx="2">
                    <c:v>0.17393692855088849</c:v>
                  </c:pt>
                  <c:pt idx="3">
                    <c:v>0.1681394998716807</c:v>
                  </c:pt>
                  <c:pt idx="4">
                    <c:v>0.16640974480938336</c:v>
                  </c:pt>
                  <c:pt idx="5">
                    <c:v>0.14732342931533413</c:v>
                  </c:pt>
                  <c:pt idx="6">
                    <c:v>0.22802026647272591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graphs'!$B$14:$H$14</c:f>
              <c:numCache>
                <c:formatCode>0.00</c:formatCode>
                <c:ptCount val="7"/>
                <c:pt idx="0">
                  <c:v>2.3131741126434027</c:v>
                </c:pt>
                <c:pt idx="1">
                  <c:v>1.6608356000548019</c:v>
                </c:pt>
                <c:pt idx="2">
                  <c:v>2.3193488575246515</c:v>
                </c:pt>
                <c:pt idx="3">
                  <c:v>2.2688100236016449</c:v>
                </c:pt>
                <c:pt idx="4">
                  <c:v>1.7444470253838456</c:v>
                </c:pt>
                <c:pt idx="5">
                  <c:v>1.7005475205076392</c:v>
                </c:pt>
                <c:pt idx="6">
                  <c:v>1.7370961133268479</c:v>
                </c:pt>
              </c:numCache>
            </c:numRef>
          </c:val>
        </c:ser>
        <c:ser>
          <c:idx val="2"/>
          <c:order val="1"/>
          <c:tx>
            <c:strRef>
              <c:f>'Normalised forces graphs'!$A$6</c:f>
              <c:strCache>
                <c:ptCount val="1"/>
                <c:pt idx="0">
                  <c:v>T2</c:v>
                </c:pt>
              </c:strCache>
            </c:strRef>
          </c:tx>
          <c:spPr>
            <a:noFill/>
          </c:spPr>
          <c:errBars>
            <c:errBarType val="plus"/>
            <c:errValType val="cust"/>
            <c:plus>
              <c:numRef>
                <c:f>'Normalised forces graphs'!$B$17:$H$17</c:f>
                <c:numCache>
                  <c:formatCode>General</c:formatCode>
                  <c:ptCount val="7"/>
                  <c:pt idx="0">
                    <c:v>0.25065906976599828</c:v>
                  </c:pt>
                  <c:pt idx="1">
                    <c:v>0.43599124077700785</c:v>
                  </c:pt>
                  <c:pt idx="2">
                    <c:v>0.11425516910214291</c:v>
                  </c:pt>
                  <c:pt idx="3">
                    <c:v>0.1912634282203414</c:v>
                  </c:pt>
                  <c:pt idx="4">
                    <c:v>0.15994317922214413</c:v>
                  </c:pt>
                  <c:pt idx="5">
                    <c:v>0.2006905203175352</c:v>
                  </c:pt>
                  <c:pt idx="6">
                    <c:v>0.22678284373710189</c:v>
                  </c:pt>
                </c:numCache>
              </c:numRef>
            </c:plus>
            <c:minus>
              <c:numRef>
                <c:f>'Normalised forces graphs'!$W$26</c:f>
                <c:numCache>
                  <c:formatCode>General</c:formatCode>
                  <c:ptCount val="1"/>
                </c:numCache>
              </c:numRef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graphs'!$B$16:$H$16</c:f>
              <c:numCache>
                <c:formatCode>0.00</c:formatCode>
                <c:ptCount val="7"/>
                <c:pt idx="0">
                  <c:v>2.2601108070045184</c:v>
                </c:pt>
                <c:pt idx="1">
                  <c:v>1.6688286203793714</c:v>
                </c:pt>
                <c:pt idx="2">
                  <c:v>2.3683625440998992</c:v>
                </c:pt>
                <c:pt idx="3">
                  <c:v>2.3373739369300628</c:v>
                </c:pt>
                <c:pt idx="4">
                  <c:v>1.8475806746584003</c:v>
                </c:pt>
                <c:pt idx="5">
                  <c:v>1.6814788159488798</c:v>
                </c:pt>
                <c:pt idx="6">
                  <c:v>1.981871396620241</c:v>
                </c:pt>
              </c:numCache>
            </c:numRef>
          </c:val>
        </c:ser>
        <c:ser>
          <c:idx val="4"/>
          <c:order val="2"/>
          <c:tx>
            <c:strRef>
              <c:f>'Normalised forces graphs'!$A$8</c:f>
              <c:strCache>
                <c:ptCount val="1"/>
                <c:pt idx="0">
                  <c:v>T3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errBars>
            <c:errBarType val="plus"/>
            <c:errValType val="cust"/>
            <c:plus>
              <c:numRef>
                <c:f>'Normalised forces graphs'!$B$19:$H$19</c:f>
                <c:numCache>
                  <c:formatCode>General</c:formatCode>
                  <c:ptCount val="7"/>
                  <c:pt idx="0">
                    <c:v>0.20031675030216708</c:v>
                  </c:pt>
                  <c:pt idx="1">
                    <c:v>0.45611950563310705</c:v>
                  </c:pt>
                  <c:pt idx="2">
                    <c:v>0.41378764172360655</c:v>
                  </c:pt>
                  <c:pt idx="3">
                    <c:v>0.185411379794059</c:v>
                  </c:pt>
                  <c:pt idx="4">
                    <c:v>0.20920150189935707</c:v>
                  </c:pt>
                  <c:pt idx="5">
                    <c:v>0.17239537443624917</c:v>
                  </c:pt>
                  <c:pt idx="6">
                    <c:v>0.43608989868879161</c:v>
                  </c:pt>
                </c:numCache>
              </c:numRef>
            </c:plus>
            <c:minus>
              <c:numRef>
                <c:f>'Normalised forces graphs'!$W$26</c:f>
                <c:numCache>
                  <c:formatCode>General</c:formatCode>
                  <c:ptCount val="1"/>
                </c:numCache>
              </c:numRef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graphs'!$B$18:$H$18</c:f>
              <c:numCache>
                <c:formatCode>0.00</c:formatCode>
                <c:ptCount val="7"/>
                <c:pt idx="0">
                  <c:v>2.4433022309341523</c:v>
                </c:pt>
                <c:pt idx="1">
                  <c:v>1.7493985206951421</c:v>
                </c:pt>
                <c:pt idx="2">
                  <c:v>2.2764593110791327</c:v>
                </c:pt>
                <c:pt idx="3">
                  <c:v>2.3639842949913499</c:v>
                </c:pt>
                <c:pt idx="4">
                  <c:v>1.8468340887023225</c:v>
                </c:pt>
                <c:pt idx="5">
                  <c:v>1.6832238640090653</c:v>
                </c:pt>
                <c:pt idx="6">
                  <c:v>2.0788753782608036</c:v>
                </c:pt>
              </c:numCache>
            </c:numRef>
          </c:val>
        </c:ser>
        <c:axId val="76460032"/>
        <c:axId val="76461568"/>
      </c:barChart>
      <c:catAx>
        <c:axId val="76460032"/>
        <c:scaling>
          <c:orientation val="minMax"/>
        </c:scaling>
        <c:axPos val="b"/>
        <c:tickLblPos val="nextTo"/>
        <c:crossAx val="76461568"/>
        <c:crosses val="autoZero"/>
        <c:auto val="1"/>
        <c:lblAlgn val="ctr"/>
        <c:lblOffset val="100"/>
      </c:catAx>
      <c:valAx>
        <c:axId val="7646156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Propulsion Vertical GRF (BW)</a:t>
                </a:r>
              </a:p>
            </c:rich>
          </c:tx>
          <c:layout/>
        </c:title>
        <c:numFmt formatCode="0.0" sourceLinked="0"/>
        <c:tickLblPos val="nextTo"/>
        <c:crossAx val="764600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</c:legend>
    <c:plotVisOnly val="1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3"/>
  <c:chart>
    <c:plotArea>
      <c:layout/>
      <c:barChart>
        <c:barDir val="col"/>
        <c:grouping val="clustered"/>
        <c:ser>
          <c:idx val="0"/>
          <c:order val="0"/>
          <c:tx>
            <c:strRef>
              <c:f>'Normalised forces graphs'!$A$4</c:f>
              <c:strCache>
                <c:ptCount val="1"/>
                <c:pt idx="0">
                  <c:v>T1</c:v>
                </c:pt>
              </c:strCache>
            </c:strRef>
          </c:tx>
          <c:errBars>
            <c:errBarType val="plus"/>
            <c:errValType val="cust"/>
            <c:plus>
              <c:numRef>
                <c:f>'Normalised forces graphs'!$B$27:$H$27</c:f>
                <c:numCache>
                  <c:formatCode>General</c:formatCode>
                  <c:ptCount val="7"/>
                  <c:pt idx="0">
                    <c:v>8.1167795588628272E-2</c:v>
                  </c:pt>
                  <c:pt idx="1">
                    <c:v>0.35056270860460409</c:v>
                  </c:pt>
                  <c:pt idx="2">
                    <c:v>0.45004380984143083</c:v>
                  </c:pt>
                  <c:pt idx="3">
                    <c:v>0.51509631874123218</c:v>
                  </c:pt>
                  <c:pt idx="4">
                    <c:v>0.60077237996455246</c:v>
                  </c:pt>
                  <c:pt idx="5">
                    <c:v>0.32842027766488063</c:v>
                  </c:pt>
                  <c:pt idx="6">
                    <c:v>0.35542825974998415</c:v>
                  </c:pt>
                </c:numCache>
              </c:numRef>
            </c:plus>
            <c:minus>
              <c:numRef>
                <c:f>'Normalised forces graphs'!$S$25</c:f>
                <c:numCache>
                  <c:formatCode>General</c:formatCode>
                  <c:ptCount val="1"/>
                </c:numCache>
              </c:numRef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graphs'!$B$26:$H$26</c:f>
              <c:numCache>
                <c:formatCode>0.00</c:formatCode>
                <c:ptCount val="7"/>
                <c:pt idx="0">
                  <c:v>0.2889203252575383</c:v>
                </c:pt>
                <c:pt idx="1">
                  <c:v>1.1148620235822442</c:v>
                </c:pt>
                <c:pt idx="2">
                  <c:v>1.1736305381638246</c:v>
                </c:pt>
                <c:pt idx="3">
                  <c:v>1.3125197178752748</c:v>
                </c:pt>
                <c:pt idx="4">
                  <c:v>0.98570136421551191</c:v>
                </c:pt>
                <c:pt idx="5">
                  <c:v>1.1195308122997449</c:v>
                </c:pt>
                <c:pt idx="6">
                  <c:v>0.44315984410380155</c:v>
                </c:pt>
              </c:numCache>
            </c:numRef>
          </c:val>
        </c:ser>
        <c:ser>
          <c:idx val="2"/>
          <c:order val="1"/>
          <c:tx>
            <c:strRef>
              <c:f>'Normalised forces graphs'!$A$6</c:f>
              <c:strCache>
                <c:ptCount val="1"/>
                <c:pt idx="0">
                  <c:v>T2</c:v>
                </c:pt>
              </c:strCache>
            </c:strRef>
          </c:tx>
          <c:spPr>
            <a:noFill/>
          </c:spPr>
          <c:errBars>
            <c:errBarType val="plus"/>
            <c:errValType val="cust"/>
            <c:plus>
              <c:numRef>
                <c:f>'Normalised forces graphs'!$B$29:$H$29</c:f>
                <c:numCache>
                  <c:formatCode>General</c:formatCode>
                  <c:ptCount val="7"/>
                  <c:pt idx="0">
                    <c:v>9.8903753874344233E-2</c:v>
                  </c:pt>
                  <c:pt idx="1">
                    <c:v>0.54142321487261325</c:v>
                  </c:pt>
                  <c:pt idx="2">
                    <c:v>0.57685630043424863</c:v>
                  </c:pt>
                  <c:pt idx="3">
                    <c:v>0.37898992071302939</c:v>
                  </c:pt>
                  <c:pt idx="4">
                    <c:v>0.46637567565059762</c:v>
                  </c:pt>
                  <c:pt idx="5">
                    <c:v>0.25547526245553726</c:v>
                  </c:pt>
                  <c:pt idx="6">
                    <c:v>0.50735041326144592</c:v>
                  </c:pt>
                </c:numCache>
              </c:numRef>
            </c:plus>
            <c:minus>
              <c:numRef>
                <c:f>'Normalised forces graphs'!$S$25</c:f>
                <c:numCache>
                  <c:formatCode>General</c:formatCode>
                  <c:ptCount val="1"/>
                </c:numCache>
              </c:numRef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graphs'!$B$28:$H$28</c:f>
              <c:numCache>
                <c:formatCode>0.00</c:formatCode>
                <c:ptCount val="7"/>
                <c:pt idx="0">
                  <c:v>0.34527654033655397</c:v>
                </c:pt>
                <c:pt idx="1">
                  <c:v>1.4628098749706613</c:v>
                </c:pt>
                <c:pt idx="2">
                  <c:v>1.4148672652576577</c:v>
                </c:pt>
                <c:pt idx="3">
                  <c:v>1.448977007470277</c:v>
                </c:pt>
                <c:pt idx="4">
                  <c:v>1.4288407000661874</c:v>
                </c:pt>
                <c:pt idx="5">
                  <c:v>1.1659878288545777</c:v>
                </c:pt>
                <c:pt idx="6">
                  <c:v>0.60483004723238332</c:v>
                </c:pt>
              </c:numCache>
            </c:numRef>
          </c:val>
        </c:ser>
        <c:ser>
          <c:idx val="4"/>
          <c:order val="2"/>
          <c:tx>
            <c:strRef>
              <c:f>'Normalised forces graphs'!$A$8</c:f>
              <c:strCache>
                <c:ptCount val="1"/>
                <c:pt idx="0">
                  <c:v>T3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errBars>
            <c:errBarType val="plus"/>
            <c:errValType val="cust"/>
            <c:plus>
              <c:numRef>
                <c:f>'Normalised forces graphs'!$B$31:$H$31</c:f>
                <c:numCache>
                  <c:formatCode>General</c:formatCode>
                  <c:ptCount val="7"/>
                  <c:pt idx="0">
                    <c:v>6.4957517188177535E-2</c:v>
                  </c:pt>
                  <c:pt idx="1">
                    <c:v>0.40078950321130336</c:v>
                  </c:pt>
                  <c:pt idx="2">
                    <c:v>0.5712935281205882</c:v>
                  </c:pt>
                  <c:pt idx="3">
                    <c:v>0.35352812449372384</c:v>
                  </c:pt>
                  <c:pt idx="4">
                    <c:v>0.59830746290068537</c:v>
                  </c:pt>
                  <c:pt idx="5">
                    <c:v>0.61302501900988537</c:v>
                  </c:pt>
                  <c:pt idx="6">
                    <c:v>0.57634463302729733</c:v>
                  </c:pt>
                </c:numCache>
              </c:numRef>
            </c:plus>
            <c:minus>
              <c:numRef>
                <c:f>'Normalised forces graphs'!$S$25</c:f>
                <c:numCache>
                  <c:formatCode>General</c:formatCode>
                  <c:ptCount val="1"/>
                </c:numCache>
              </c:numRef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graphs'!$B$30:$H$30</c:f>
              <c:numCache>
                <c:formatCode>0.00</c:formatCode>
                <c:ptCount val="7"/>
                <c:pt idx="0">
                  <c:v>0.29669517863978906</c:v>
                </c:pt>
                <c:pt idx="1">
                  <c:v>1.2419824337858294</c:v>
                </c:pt>
                <c:pt idx="2">
                  <c:v>1.1836673021382786</c:v>
                </c:pt>
                <c:pt idx="3">
                  <c:v>1.2835720730107703</c:v>
                </c:pt>
                <c:pt idx="4">
                  <c:v>1.302673480062349</c:v>
                </c:pt>
                <c:pt idx="5">
                  <c:v>0.86410882338699424</c:v>
                </c:pt>
                <c:pt idx="6">
                  <c:v>0.63121348916426834</c:v>
                </c:pt>
              </c:numCache>
            </c:numRef>
          </c:val>
        </c:ser>
        <c:axId val="76558336"/>
        <c:axId val="76559872"/>
      </c:barChart>
      <c:catAx>
        <c:axId val="76558336"/>
        <c:scaling>
          <c:orientation val="minMax"/>
        </c:scaling>
        <c:axPos val="b"/>
        <c:tickLblPos val="nextTo"/>
        <c:crossAx val="76559872"/>
        <c:crosses val="autoZero"/>
        <c:auto val="1"/>
        <c:lblAlgn val="ctr"/>
        <c:lblOffset val="100"/>
      </c:catAx>
      <c:valAx>
        <c:axId val="7655987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Impact Horizontal GRF (BW)</a:t>
                </a:r>
              </a:p>
            </c:rich>
          </c:tx>
          <c:layout/>
        </c:title>
        <c:numFmt formatCode="0.0" sourceLinked="0"/>
        <c:tickLblPos val="nextTo"/>
        <c:crossAx val="76558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</c:legend>
    <c:plotVisOnly val="1"/>
  </c:chart>
  <c:txPr>
    <a:bodyPr/>
    <a:lstStyle/>
    <a:p>
      <a:pPr>
        <a:defRPr sz="9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3"/>
  <c:chart>
    <c:plotArea>
      <c:layout/>
      <c:barChart>
        <c:barDir val="col"/>
        <c:grouping val="clustered"/>
        <c:ser>
          <c:idx val="0"/>
          <c:order val="0"/>
          <c:tx>
            <c:strRef>
              <c:f>'Normalised forces graphs'!$A$4</c:f>
              <c:strCache>
                <c:ptCount val="1"/>
                <c:pt idx="0">
                  <c:v>T1</c:v>
                </c:pt>
              </c:strCache>
            </c:strRef>
          </c:tx>
          <c:errBars>
            <c:errBarType val="plus"/>
            <c:errValType val="cust"/>
            <c:plus>
              <c:numRef>
                <c:f>'Normalised forces graphs'!$B$37:$H$37</c:f>
                <c:numCache>
                  <c:formatCode>General</c:formatCode>
                  <c:ptCount val="7"/>
                  <c:pt idx="0">
                    <c:v>9.678590367883215E-2</c:v>
                  </c:pt>
                  <c:pt idx="1">
                    <c:v>0.36144709371902017</c:v>
                  </c:pt>
                  <c:pt idx="2">
                    <c:v>0.18444137338910174</c:v>
                  </c:pt>
                  <c:pt idx="3">
                    <c:v>0.16939429244430856</c:v>
                  </c:pt>
                  <c:pt idx="4">
                    <c:v>0.19590749478560021</c:v>
                  </c:pt>
                  <c:pt idx="5">
                    <c:v>0.18506113418995643</c:v>
                  </c:pt>
                  <c:pt idx="6">
                    <c:v>0.25413427567915675</c:v>
                  </c:pt>
                </c:numCache>
              </c:numRef>
            </c:plus>
            <c:minus>
              <c:numRef>
                <c:f>'Normalised forces graphs'!$B$37:$H$37</c:f>
                <c:numCache>
                  <c:formatCode>General</c:formatCode>
                  <c:ptCount val="7"/>
                  <c:pt idx="0">
                    <c:v>9.678590367883215E-2</c:v>
                  </c:pt>
                  <c:pt idx="1">
                    <c:v>0.36144709371902017</c:v>
                  </c:pt>
                  <c:pt idx="2">
                    <c:v>0.18444137338910174</c:v>
                  </c:pt>
                  <c:pt idx="3">
                    <c:v>0.16939429244430856</c:v>
                  </c:pt>
                  <c:pt idx="4">
                    <c:v>0.19590749478560021</c:v>
                  </c:pt>
                  <c:pt idx="5">
                    <c:v>0.18506113418995643</c:v>
                  </c:pt>
                  <c:pt idx="6">
                    <c:v>0.25413427567915675</c:v>
                  </c:pt>
                </c:numCache>
              </c:numRef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graphs'!$B$36:$H$36</c:f>
              <c:numCache>
                <c:formatCode>0.00</c:formatCode>
                <c:ptCount val="7"/>
                <c:pt idx="0">
                  <c:v>0.6346604351239965</c:v>
                </c:pt>
                <c:pt idx="1">
                  <c:v>0.41545836347914417</c:v>
                </c:pt>
                <c:pt idx="2">
                  <c:v>1.1667178407136995</c:v>
                </c:pt>
                <c:pt idx="3">
                  <c:v>1.2969393905763065</c:v>
                </c:pt>
                <c:pt idx="4">
                  <c:v>1.2079827292098224</c:v>
                </c:pt>
                <c:pt idx="5">
                  <c:v>1.1415565834560688</c:v>
                </c:pt>
                <c:pt idx="6">
                  <c:v>0.9859342598855606</c:v>
                </c:pt>
              </c:numCache>
            </c:numRef>
          </c:val>
        </c:ser>
        <c:ser>
          <c:idx val="2"/>
          <c:order val="1"/>
          <c:tx>
            <c:strRef>
              <c:f>'Normalised forces graphs'!$A$6</c:f>
              <c:strCache>
                <c:ptCount val="1"/>
                <c:pt idx="0">
                  <c:v>T2</c:v>
                </c:pt>
              </c:strCache>
            </c:strRef>
          </c:tx>
          <c:spPr>
            <a:noFill/>
          </c:spPr>
          <c:errBars>
            <c:errBarType val="plus"/>
            <c:errValType val="cust"/>
            <c:plus>
              <c:numRef>
                <c:f>'Normalised forces graphs'!$B$39:$H$39</c:f>
                <c:numCache>
                  <c:formatCode>General</c:formatCode>
                  <c:ptCount val="7"/>
                  <c:pt idx="0">
                    <c:v>0.15530361871496315</c:v>
                  </c:pt>
                  <c:pt idx="1">
                    <c:v>0.31831087315068929</c:v>
                  </c:pt>
                  <c:pt idx="2">
                    <c:v>0.19346436027595482</c:v>
                  </c:pt>
                  <c:pt idx="3">
                    <c:v>0.20574308188657409</c:v>
                  </c:pt>
                  <c:pt idx="4">
                    <c:v>0.20708060277410509</c:v>
                  </c:pt>
                  <c:pt idx="5">
                    <c:v>0.20695035973404424</c:v>
                  </c:pt>
                  <c:pt idx="6">
                    <c:v>0.25733307124389232</c:v>
                  </c:pt>
                </c:numCache>
              </c:numRef>
            </c:plus>
            <c:minus>
              <c:numRef>
                <c:f>'Normalised forces graphs'!$S$25</c:f>
                <c:numCache>
                  <c:formatCode>General</c:formatCode>
                  <c:ptCount val="1"/>
                </c:numCache>
              </c:numRef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graphs'!$B$38:$H$38</c:f>
              <c:numCache>
                <c:formatCode>0.00</c:formatCode>
                <c:ptCount val="7"/>
                <c:pt idx="0">
                  <c:v>0.66212036360743387</c:v>
                </c:pt>
                <c:pt idx="1">
                  <c:v>0.34551581273516702</c:v>
                </c:pt>
                <c:pt idx="2">
                  <c:v>1.3893710911537291</c:v>
                </c:pt>
                <c:pt idx="3">
                  <c:v>1.3586044173532446</c:v>
                </c:pt>
                <c:pt idx="4">
                  <c:v>1.3546675825238652</c:v>
                </c:pt>
                <c:pt idx="5">
                  <c:v>1.1429083779291742</c:v>
                </c:pt>
                <c:pt idx="6">
                  <c:v>1.151780982572965</c:v>
                </c:pt>
              </c:numCache>
            </c:numRef>
          </c:val>
        </c:ser>
        <c:ser>
          <c:idx val="4"/>
          <c:order val="2"/>
          <c:tx>
            <c:strRef>
              <c:f>'Normalised forces graphs'!$A$8</c:f>
              <c:strCache>
                <c:ptCount val="1"/>
                <c:pt idx="0">
                  <c:v>T3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errBars>
            <c:errBarType val="plus"/>
            <c:errValType val="cust"/>
            <c:plus>
              <c:numRef>
                <c:f>'Normalised forces graphs'!$B$41:$H$41</c:f>
                <c:numCache>
                  <c:formatCode>General</c:formatCode>
                  <c:ptCount val="7"/>
                  <c:pt idx="0">
                    <c:v>6.6488623654128262E-2</c:v>
                  </c:pt>
                  <c:pt idx="1">
                    <c:v>0.24375710651259033</c:v>
                  </c:pt>
                  <c:pt idx="2">
                    <c:v>0.1468341178468317</c:v>
                  </c:pt>
                  <c:pt idx="3">
                    <c:v>0.17635337640546844</c:v>
                  </c:pt>
                  <c:pt idx="4">
                    <c:v>0.25818618181542935</c:v>
                  </c:pt>
                  <c:pt idx="5">
                    <c:v>0.23500175766613132</c:v>
                  </c:pt>
                  <c:pt idx="6">
                    <c:v>0.31901170391319228</c:v>
                  </c:pt>
                </c:numCache>
              </c:numRef>
            </c:plus>
            <c:minus>
              <c:numRef>
                <c:f>'Normalised forces graphs'!$S$25</c:f>
                <c:numCache>
                  <c:formatCode>General</c:formatCode>
                  <c:ptCount val="1"/>
                </c:numCache>
              </c:numRef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graphs'!$B$40:$H$40</c:f>
              <c:numCache>
                <c:formatCode>0.00</c:formatCode>
                <c:ptCount val="7"/>
                <c:pt idx="0">
                  <c:v>0.62732427691051451</c:v>
                </c:pt>
                <c:pt idx="1">
                  <c:v>0.44277191021264573</c:v>
                </c:pt>
                <c:pt idx="2">
                  <c:v>1.2316873337031866</c:v>
                </c:pt>
                <c:pt idx="3">
                  <c:v>1.3185881523931247</c:v>
                </c:pt>
                <c:pt idx="4">
                  <c:v>1.3441863855267597</c:v>
                </c:pt>
                <c:pt idx="5">
                  <c:v>1.1551022714304138</c:v>
                </c:pt>
                <c:pt idx="6">
                  <c:v>1.0993041199741409</c:v>
                </c:pt>
              </c:numCache>
            </c:numRef>
          </c:val>
        </c:ser>
        <c:axId val="76594560"/>
        <c:axId val="76608640"/>
      </c:barChart>
      <c:catAx>
        <c:axId val="76594560"/>
        <c:scaling>
          <c:orientation val="minMax"/>
        </c:scaling>
        <c:axPos val="b"/>
        <c:tickLblPos val="nextTo"/>
        <c:crossAx val="76608640"/>
        <c:crosses val="autoZero"/>
        <c:auto val="1"/>
        <c:lblAlgn val="ctr"/>
        <c:lblOffset val="100"/>
      </c:catAx>
      <c:valAx>
        <c:axId val="76608640"/>
        <c:scaling>
          <c:orientation val="minMax"/>
          <c:max val="2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Propulsion Horizontal GRF (BW)</a:t>
                </a:r>
              </a:p>
            </c:rich>
          </c:tx>
          <c:layout/>
        </c:title>
        <c:numFmt formatCode="0.0" sourceLinked="0"/>
        <c:tickLblPos val="nextTo"/>
        <c:crossAx val="765945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</c:legend>
    <c:plotVisOnly val="1"/>
  </c:chart>
  <c:txPr>
    <a:bodyPr/>
    <a:lstStyle/>
    <a:p>
      <a:pPr>
        <a:defRPr sz="9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3"/>
  <c:chart>
    <c:plotArea>
      <c:layout/>
      <c:barChart>
        <c:barDir val="col"/>
        <c:grouping val="clustered"/>
        <c:ser>
          <c:idx val="0"/>
          <c:order val="0"/>
          <c:tx>
            <c:strRef>
              <c:f>'Normalised forces graphs'!$A$4</c:f>
              <c:strCache>
                <c:ptCount val="1"/>
                <c:pt idx="0">
                  <c:v>T1</c:v>
                </c:pt>
              </c:strCache>
            </c:strRef>
          </c:tx>
          <c:errBars>
            <c:errBarType val="plus"/>
            <c:errValType val="cust"/>
            <c:plus>
              <c:numRef>
                <c:f>'Normalised forces graphs'!$B$48:$H$48</c:f>
                <c:numCache>
                  <c:formatCode>General</c:formatCode>
                  <c:ptCount val="7"/>
                  <c:pt idx="0">
                    <c:v>3.5223373335766968</c:v>
                  </c:pt>
                  <c:pt idx="1">
                    <c:v>3.122299012573801</c:v>
                  </c:pt>
                  <c:pt idx="2">
                    <c:v>5.6137935656749143</c:v>
                  </c:pt>
                  <c:pt idx="3">
                    <c:v>4.3312735265747238</c:v>
                  </c:pt>
                  <c:pt idx="4">
                    <c:v>6.0287332174121104</c:v>
                  </c:pt>
                  <c:pt idx="5">
                    <c:v>2.1490043552482136</c:v>
                  </c:pt>
                  <c:pt idx="6">
                    <c:v>4.9252923011373557</c:v>
                  </c:pt>
                </c:numCache>
              </c:numRef>
            </c:plus>
            <c:minus>
              <c:numRef>
                <c:f>'Normalised forces graphs'!$S$25</c:f>
                <c:numCache>
                  <c:formatCode>General</c:formatCode>
                  <c:ptCount val="1"/>
                </c:numCache>
              </c:numRef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graphs'!$B$47:$H$47</c:f>
              <c:numCache>
                <c:formatCode>0.00</c:formatCode>
                <c:ptCount val="7"/>
                <c:pt idx="0">
                  <c:v>6.4101551542233786</c:v>
                </c:pt>
                <c:pt idx="1">
                  <c:v>6.2548373803197093</c:v>
                </c:pt>
                <c:pt idx="2">
                  <c:v>8.2095984441792051</c:v>
                </c:pt>
                <c:pt idx="3">
                  <c:v>8.393105242697116</c:v>
                </c:pt>
                <c:pt idx="4">
                  <c:v>5.7096946576651915</c:v>
                </c:pt>
                <c:pt idx="5">
                  <c:v>6.0073526485928106</c:v>
                </c:pt>
                <c:pt idx="6">
                  <c:v>8.1984888464119159</c:v>
                </c:pt>
              </c:numCache>
            </c:numRef>
          </c:val>
        </c:ser>
        <c:ser>
          <c:idx val="2"/>
          <c:order val="1"/>
          <c:tx>
            <c:strRef>
              <c:f>'Normalised forces graphs'!$A$6</c:f>
              <c:strCache>
                <c:ptCount val="1"/>
                <c:pt idx="0">
                  <c:v>T2</c:v>
                </c:pt>
              </c:strCache>
            </c:strRef>
          </c:tx>
          <c:spPr>
            <a:noFill/>
          </c:spPr>
          <c:errBars>
            <c:errBarType val="plus"/>
            <c:errValType val="cust"/>
            <c:plus>
              <c:numRef>
                <c:f>'Normalised forces graphs'!$B$50:$H$50</c:f>
                <c:numCache>
                  <c:formatCode>General</c:formatCode>
                  <c:ptCount val="7"/>
                  <c:pt idx="0">
                    <c:v>3.6858562722447581</c:v>
                  </c:pt>
                  <c:pt idx="1">
                    <c:v>2.0185894494897574</c:v>
                  </c:pt>
                  <c:pt idx="2">
                    <c:v>5.5252188484084837</c:v>
                  </c:pt>
                  <c:pt idx="3">
                    <c:v>2.8214695889913983</c:v>
                  </c:pt>
                  <c:pt idx="4">
                    <c:v>2.2374935217408991</c:v>
                  </c:pt>
                  <c:pt idx="5">
                    <c:v>4.5264115209997398</c:v>
                  </c:pt>
                  <c:pt idx="6">
                    <c:v>3.2982438852455802</c:v>
                  </c:pt>
                </c:numCache>
              </c:numRef>
            </c:plus>
            <c:minus>
              <c:numRef>
                <c:f>'Normalised forces graphs'!$S$25</c:f>
                <c:numCache>
                  <c:formatCode>General</c:formatCode>
                  <c:ptCount val="1"/>
                </c:numCache>
              </c:numRef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graphs'!$B$49:$H$49</c:f>
              <c:numCache>
                <c:formatCode>0.00</c:formatCode>
                <c:ptCount val="7"/>
                <c:pt idx="0">
                  <c:v>5.7689042455157038</c:v>
                </c:pt>
                <c:pt idx="1">
                  <c:v>5.826598013755107</c:v>
                </c:pt>
                <c:pt idx="2">
                  <c:v>10.068409903009606</c:v>
                </c:pt>
                <c:pt idx="3">
                  <c:v>7.4611025185011126</c:v>
                </c:pt>
                <c:pt idx="4">
                  <c:v>4.486553031033564</c:v>
                </c:pt>
                <c:pt idx="5">
                  <c:v>6.5413266990086951</c:v>
                </c:pt>
                <c:pt idx="6">
                  <c:v>8.4405224661745137</c:v>
                </c:pt>
              </c:numCache>
            </c:numRef>
          </c:val>
        </c:ser>
        <c:ser>
          <c:idx val="4"/>
          <c:order val="2"/>
          <c:tx>
            <c:strRef>
              <c:f>'Normalised forces graphs'!$A$8</c:f>
              <c:strCache>
                <c:ptCount val="1"/>
                <c:pt idx="0">
                  <c:v>T3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errBars>
            <c:errBarType val="plus"/>
            <c:errValType val="cust"/>
            <c:plus>
              <c:numRef>
                <c:f>'Normalised forces graphs'!$B$52:$H$52</c:f>
                <c:numCache>
                  <c:formatCode>General</c:formatCode>
                  <c:ptCount val="7"/>
                  <c:pt idx="0">
                    <c:v>3.0515433281778237</c:v>
                  </c:pt>
                  <c:pt idx="1">
                    <c:v>3.6254096142542549</c:v>
                  </c:pt>
                  <c:pt idx="2">
                    <c:v>4.3785875703401782</c:v>
                  </c:pt>
                  <c:pt idx="3">
                    <c:v>2.8261803352090316</c:v>
                  </c:pt>
                  <c:pt idx="4">
                    <c:v>3.8673691370224166</c:v>
                  </c:pt>
                  <c:pt idx="5">
                    <c:v>3.5981831857557531</c:v>
                  </c:pt>
                  <c:pt idx="6">
                    <c:v>3.1851757189687322</c:v>
                  </c:pt>
                </c:numCache>
              </c:numRef>
            </c:plus>
            <c:minus>
              <c:numRef>
                <c:f>'Normalised forces graphs'!$S$25</c:f>
                <c:numCache>
                  <c:formatCode>General</c:formatCode>
                  <c:ptCount val="1"/>
                </c:numCache>
              </c:numRef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graphs'!$B$51:$H$51</c:f>
              <c:numCache>
                <c:formatCode>0.00</c:formatCode>
                <c:ptCount val="7"/>
                <c:pt idx="0">
                  <c:v>6.1173267155881659</c:v>
                </c:pt>
                <c:pt idx="1">
                  <c:v>5.9767524849120646</c:v>
                </c:pt>
                <c:pt idx="2">
                  <c:v>7.9723741925951161</c:v>
                </c:pt>
                <c:pt idx="3">
                  <c:v>7.7228404638425596</c:v>
                </c:pt>
                <c:pt idx="4">
                  <c:v>5.9769980775753959</c:v>
                </c:pt>
                <c:pt idx="5">
                  <c:v>5.0550954471760834</c:v>
                </c:pt>
                <c:pt idx="6">
                  <c:v>7.1618804439349191</c:v>
                </c:pt>
              </c:numCache>
            </c:numRef>
          </c:val>
        </c:ser>
        <c:axId val="76533120"/>
        <c:axId val="76612736"/>
      </c:barChart>
      <c:catAx>
        <c:axId val="76533120"/>
        <c:scaling>
          <c:orientation val="minMax"/>
        </c:scaling>
        <c:axPos val="b"/>
        <c:tickLblPos val="nextTo"/>
        <c:crossAx val="76612736"/>
        <c:crosses val="autoZero"/>
        <c:auto val="1"/>
        <c:lblAlgn val="ctr"/>
        <c:lblOffset val="100"/>
      </c:catAx>
      <c:valAx>
        <c:axId val="76612736"/>
        <c:scaling>
          <c:orientation val="minMax"/>
          <c:max val="2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Impact  Free Moment (BW/h)</a:t>
                </a:r>
              </a:p>
            </c:rich>
          </c:tx>
        </c:title>
        <c:numFmt formatCode="0.0" sourceLinked="0"/>
        <c:tickLblPos val="nextTo"/>
        <c:crossAx val="76533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</c:legend>
    <c:plotVisOnly val="1"/>
  </c:chart>
  <c:txPr>
    <a:bodyPr/>
    <a:lstStyle/>
    <a:p>
      <a:pPr>
        <a:defRPr sz="9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3"/>
  <c:chart>
    <c:plotArea>
      <c:layout/>
      <c:barChart>
        <c:barDir val="col"/>
        <c:grouping val="clustered"/>
        <c:ser>
          <c:idx val="0"/>
          <c:order val="0"/>
          <c:tx>
            <c:strRef>
              <c:f>'Normalised forces graphs'!$A$4</c:f>
              <c:strCache>
                <c:ptCount val="1"/>
                <c:pt idx="0">
                  <c:v>T1</c:v>
                </c:pt>
              </c:strCache>
            </c:strRef>
          </c:tx>
          <c:errBars>
            <c:errBarType val="plus"/>
            <c:errValType val="cust"/>
            <c:plus>
              <c:numRef>
                <c:f>'Normalised forces graphs'!$B$48:$H$48</c:f>
                <c:numCache>
                  <c:formatCode>General</c:formatCode>
                  <c:ptCount val="7"/>
                  <c:pt idx="0">
                    <c:v>3.5223373335766968</c:v>
                  </c:pt>
                  <c:pt idx="1">
                    <c:v>3.122299012573801</c:v>
                  </c:pt>
                  <c:pt idx="2">
                    <c:v>5.6137935656749143</c:v>
                  </c:pt>
                  <c:pt idx="3">
                    <c:v>4.3312735265747238</c:v>
                  </c:pt>
                  <c:pt idx="4">
                    <c:v>6.0287332174121104</c:v>
                  </c:pt>
                  <c:pt idx="5">
                    <c:v>2.1490043552482136</c:v>
                  </c:pt>
                  <c:pt idx="6">
                    <c:v>4.9252923011373557</c:v>
                  </c:pt>
                </c:numCache>
              </c:numRef>
            </c:plus>
            <c:minus>
              <c:numRef>
                <c:f>'Normalised forces graphs'!$S$25</c:f>
                <c:numCache>
                  <c:formatCode>General</c:formatCode>
                  <c:ptCount val="1"/>
                </c:numCache>
              </c:numRef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graphs'!$B$57:$H$57</c:f>
              <c:numCache>
                <c:formatCode>0.00</c:formatCode>
                <c:ptCount val="7"/>
                <c:pt idx="0">
                  <c:v>5.9271130265785033</c:v>
                </c:pt>
                <c:pt idx="1">
                  <c:v>6.1904824745863101</c:v>
                </c:pt>
                <c:pt idx="2">
                  <c:v>9.4282686600876975</c:v>
                </c:pt>
                <c:pt idx="3">
                  <c:v>9.208427506644755</c:v>
                </c:pt>
                <c:pt idx="4">
                  <c:v>13.980336021349189</c:v>
                </c:pt>
                <c:pt idx="5">
                  <c:v>10.326181405997763</c:v>
                </c:pt>
                <c:pt idx="6">
                  <c:v>12.623329605311655</c:v>
                </c:pt>
              </c:numCache>
            </c:numRef>
          </c:val>
        </c:ser>
        <c:ser>
          <c:idx val="2"/>
          <c:order val="1"/>
          <c:tx>
            <c:strRef>
              <c:f>'Normalised forces graphs'!$A$6</c:f>
              <c:strCache>
                <c:ptCount val="1"/>
                <c:pt idx="0">
                  <c:v>T2</c:v>
                </c:pt>
              </c:strCache>
            </c:strRef>
          </c:tx>
          <c:spPr>
            <a:noFill/>
          </c:spPr>
          <c:errBars>
            <c:errBarType val="plus"/>
            <c:errValType val="cust"/>
            <c:plus>
              <c:numRef>
                <c:f>'Normalised forces graphs'!$B$50:$H$50</c:f>
                <c:numCache>
                  <c:formatCode>General</c:formatCode>
                  <c:ptCount val="7"/>
                  <c:pt idx="0">
                    <c:v>3.6858562722447581</c:v>
                  </c:pt>
                  <c:pt idx="1">
                    <c:v>2.0185894494897574</c:v>
                  </c:pt>
                  <c:pt idx="2">
                    <c:v>5.5252188484084837</c:v>
                  </c:pt>
                  <c:pt idx="3">
                    <c:v>2.8214695889913983</c:v>
                  </c:pt>
                  <c:pt idx="4">
                    <c:v>2.2374935217408991</c:v>
                  </c:pt>
                  <c:pt idx="5">
                    <c:v>4.5264115209997398</c:v>
                  </c:pt>
                  <c:pt idx="6">
                    <c:v>3.2982438852455802</c:v>
                  </c:pt>
                </c:numCache>
              </c:numRef>
            </c:plus>
            <c:minus>
              <c:numRef>
                <c:f>'Normalised forces graphs'!$S$25</c:f>
                <c:numCache>
                  <c:formatCode>General</c:formatCode>
                  <c:ptCount val="1"/>
                </c:numCache>
              </c:numRef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graphs'!$B$59:$H$59</c:f>
              <c:numCache>
                <c:formatCode>0.00</c:formatCode>
                <c:ptCount val="7"/>
                <c:pt idx="0">
                  <c:v>6.6770606952023428</c:v>
                </c:pt>
                <c:pt idx="1">
                  <c:v>7.0820110012307476</c:v>
                </c:pt>
                <c:pt idx="2">
                  <c:v>8.9102384577071749</c:v>
                </c:pt>
                <c:pt idx="3">
                  <c:v>8.6870566574714463</c:v>
                </c:pt>
                <c:pt idx="4">
                  <c:v>18.37044443076794</c:v>
                </c:pt>
                <c:pt idx="5">
                  <c:v>12.868123033087688</c:v>
                </c:pt>
                <c:pt idx="6">
                  <c:v>14.0945616691558</c:v>
                </c:pt>
              </c:numCache>
            </c:numRef>
          </c:val>
        </c:ser>
        <c:ser>
          <c:idx val="4"/>
          <c:order val="2"/>
          <c:tx>
            <c:strRef>
              <c:f>'Normalised forces graphs'!$A$8</c:f>
              <c:strCache>
                <c:ptCount val="1"/>
                <c:pt idx="0">
                  <c:v>T3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errBars>
            <c:errBarType val="plus"/>
            <c:errValType val="cust"/>
            <c:plus>
              <c:numRef>
                <c:f>'Normalised forces graphs'!$B$52:$H$52</c:f>
                <c:numCache>
                  <c:formatCode>General</c:formatCode>
                  <c:ptCount val="7"/>
                  <c:pt idx="0">
                    <c:v>3.0515433281778237</c:v>
                  </c:pt>
                  <c:pt idx="1">
                    <c:v>3.6254096142542549</c:v>
                  </c:pt>
                  <c:pt idx="2">
                    <c:v>4.3785875703401782</c:v>
                  </c:pt>
                  <c:pt idx="3">
                    <c:v>2.8261803352090316</c:v>
                  </c:pt>
                  <c:pt idx="4">
                    <c:v>3.8673691370224166</c:v>
                  </c:pt>
                  <c:pt idx="5">
                    <c:v>3.5981831857557531</c:v>
                  </c:pt>
                  <c:pt idx="6">
                    <c:v>3.1851757189687322</c:v>
                  </c:pt>
                </c:numCache>
              </c:numRef>
            </c:plus>
            <c:minus>
              <c:numRef>
                <c:f>'Normalised forces graphs'!$S$25</c:f>
                <c:numCache>
                  <c:formatCode>General</c:formatCode>
                  <c:ptCount val="1"/>
                </c:numCache>
              </c:numRef>
            </c:minus>
          </c:errBars>
          <c:cat>
            <c:strRef>
              <c:f>'Normalised forces graphs'!$B$3:$H$3</c:f>
              <c:strCache>
                <c:ptCount val="7"/>
                <c:pt idx="0">
                  <c:v>RUN</c:v>
                </c:pt>
                <c:pt idx="1">
                  <c:v>STOP</c:v>
                </c:pt>
                <c:pt idx="2">
                  <c:v>45L</c:v>
                </c:pt>
                <c:pt idx="3">
                  <c:v>45R</c:v>
                </c:pt>
                <c:pt idx="4">
                  <c:v>90L</c:v>
                </c:pt>
                <c:pt idx="5">
                  <c:v>90R</c:v>
                </c:pt>
                <c:pt idx="6">
                  <c:v>180T</c:v>
                </c:pt>
              </c:strCache>
            </c:strRef>
          </c:cat>
          <c:val>
            <c:numRef>
              <c:f>'Normalised forces graphs'!$B$61:$H$61</c:f>
              <c:numCache>
                <c:formatCode>0.00</c:formatCode>
                <c:ptCount val="7"/>
                <c:pt idx="0">
                  <c:v>4.1543439529889463</c:v>
                </c:pt>
                <c:pt idx="1">
                  <c:v>6.971774101057207</c:v>
                </c:pt>
                <c:pt idx="2">
                  <c:v>6.836653988079548</c:v>
                </c:pt>
                <c:pt idx="3">
                  <c:v>7.3587647791827067</c:v>
                </c:pt>
                <c:pt idx="4">
                  <c:v>18.497020840025669</c:v>
                </c:pt>
                <c:pt idx="5">
                  <c:v>11.031266167323265</c:v>
                </c:pt>
                <c:pt idx="6">
                  <c:v>11.380198279178659</c:v>
                </c:pt>
              </c:numCache>
            </c:numRef>
          </c:val>
        </c:ser>
        <c:axId val="76644352"/>
        <c:axId val="76645888"/>
      </c:barChart>
      <c:catAx>
        <c:axId val="76644352"/>
        <c:scaling>
          <c:orientation val="minMax"/>
        </c:scaling>
        <c:axPos val="b"/>
        <c:tickLblPos val="nextTo"/>
        <c:crossAx val="76645888"/>
        <c:crosses val="autoZero"/>
        <c:auto val="1"/>
        <c:lblAlgn val="ctr"/>
        <c:lblOffset val="100"/>
      </c:catAx>
      <c:valAx>
        <c:axId val="7664588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Propulsion Free Moment  (BW/h)</a:t>
                </a:r>
              </a:p>
            </c:rich>
          </c:tx>
        </c:title>
        <c:numFmt formatCode="0.0" sourceLinked="0"/>
        <c:tickLblPos val="nextTo"/>
        <c:crossAx val="76644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</c:legend>
    <c:plotVisOnly val="1"/>
  </c:chart>
  <c:txPr>
    <a:bodyPr/>
    <a:lstStyle/>
    <a:p>
      <a:pPr>
        <a:defRPr sz="9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0</xdr:row>
      <xdr:rowOff>142875</xdr:rowOff>
    </xdr:from>
    <xdr:to>
      <xdr:col>15</xdr:col>
      <xdr:colOff>495300</xdr:colOff>
      <xdr:row>30</xdr:row>
      <xdr:rowOff>123825</xdr:rowOff>
    </xdr:to>
    <xdr:graphicFrame macro="">
      <xdr:nvGraphicFramePr>
        <xdr:cNvPr id="109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32</xdr:row>
      <xdr:rowOff>0</xdr:rowOff>
    </xdr:from>
    <xdr:to>
      <xdr:col>15</xdr:col>
      <xdr:colOff>304800</xdr:colOff>
      <xdr:row>61</xdr:row>
      <xdr:rowOff>152400</xdr:rowOff>
    </xdr:to>
    <xdr:graphicFrame macro="">
      <xdr:nvGraphicFramePr>
        <xdr:cNvPr id="109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390525</xdr:colOff>
      <xdr:row>2</xdr:row>
      <xdr:rowOff>152400</xdr:rowOff>
    </xdr:from>
    <xdr:to>
      <xdr:col>26</xdr:col>
      <xdr:colOff>85725</xdr:colOff>
      <xdr:row>20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152400</xdr:colOff>
      <xdr:row>2</xdr:row>
      <xdr:rowOff>152400</xdr:rowOff>
    </xdr:from>
    <xdr:to>
      <xdr:col>33</xdr:col>
      <xdr:colOff>457200</xdr:colOff>
      <xdr:row>20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381000</xdr:colOff>
      <xdr:row>23</xdr:row>
      <xdr:rowOff>133350</xdr:rowOff>
    </xdr:from>
    <xdr:to>
      <xdr:col>26</xdr:col>
      <xdr:colOff>76200</xdr:colOff>
      <xdr:row>42</xdr:row>
      <xdr:rowOff>123825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161925</xdr:colOff>
      <xdr:row>24</xdr:row>
      <xdr:rowOff>0</xdr:rowOff>
    </xdr:from>
    <xdr:to>
      <xdr:col>33</xdr:col>
      <xdr:colOff>466725</xdr:colOff>
      <xdr:row>42</xdr:row>
      <xdr:rowOff>152400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400050</xdr:colOff>
      <xdr:row>43</xdr:row>
      <xdr:rowOff>152400</xdr:rowOff>
    </xdr:from>
    <xdr:to>
      <xdr:col>26</xdr:col>
      <xdr:colOff>95250</xdr:colOff>
      <xdr:row>61</xdr:row>
      <xdr:rowOff>142875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200025</xdr:colOff>
      <xdr:row>44</xdr:row>
      <xdr:rowOff>0</xdr:rowOff>
    </xdr:from>
    <xdr:to>
      <xdr:col>33</xdr:col>
      <xdr:colOff>504825</xdr:colOff>
      <xdr:row>61</xdr:row>
      <xdr:rowOff>152400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70:M79" headerRowCount="0" totalsRowShown="0">
  <tableColumns count="13">
    <tableColumn id="1" name="Column1" dataDxfId="14"/>
    <tableColumn id="2" name="Impact" headerRowDxfId="13" dataDxfId="12"/>
    <tableColumn id="3" name="Column2" dataDxfId="11"/>
    <tableColumn id="4" name="Column3" dataDxfId="10"/>
    <tableColumn id="5" name="Column4" dataDxfId="9"/>
    <tableColumn id="6" name="Column5" dataDxfId="8"/>
    <tableColumn id="7" name="Column6" dataDxfId="7"/>
    <tableColumn id="8" name="Propulsion" headerRowDxfId="6" dataDxfId="5"/>
    <tableColumn id="9" name="Column7" dataDxfId="4"/>
    <tableColumn id="10" name="Column8" dataDxfId="3"/>
    <tableColumn id="11" name="Column9" dataDxfId="2"/>
    <tableColumn id="12" name="Column10" dataDxfId="1"/>
    <tableColumn id="13" name="Column11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Y205"/>
  <sheetViews>
    <sheetView tabSelected="1" zoomScale="80" zoomScaleNormal="80" workbookViewId="0"/>
  </sheetViews>
  <sheetFormatPr defaultRowHeight="12.75"/>
  <cols>
    <col min="1" max="1" width="12.7109375" customWidth="1"/>
    <col min="6" max="6" width="9.28515625" bestFit="1" customWidth="1"/>
    <col min="7" max="7" width="9.5703125" bestFit="1" customWidth="1"/>
    <col min="8" max="8" width="9.5703125" customWidth="1"/>
    <col min="9" max="9" width="9.28515625" bestFit="1" customWidth="1"/>
    <col min="10" max="10" width="9.5703125" bestFit="1" customWidth="1"/>
    <col min="11" max="11" width="9.5703125" customWidth="1"/>
    <col min="12" max="12" width="9.28515625" bestFit="1" customWidth="1"/>
    <col min="13" max="14" width="9.28515625" customWidth="1"/>
    <col min="15" max="15" width="9.28515625" bestFit="1" customWidth="1"/>
    <col min="16" max="16" width="11.7109375" customWidth="1"/>
    <col min="17" max="17" width="9.5703125" customWidth="1"/>
    <col min="18" max="19" width="9.28515625" bestFit="1" customWidth="1"/>
    <col min="20" max="21" width="9.28515625" customWidth="1"/>
    <col min="22" max="23" width="9.28515625" bestFit="1" customWidth="1"/>
    <col min="24" max="25" width="9.28515625" customWidth="1"/>
  </cols>
  <sheetData>
    <row r="1" spans="1:25">
      <c r="A1" s="1" t="s">
        <v>769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>
      <c r="A3" s="2" t="s">
        <v>12</v>
      </c>
      <c r="B3" s="2" t="s">
        <v>60</v>
      </c>
      <c r="C3" t="s">
        <v>734</v>
      </c>
      <c r="D3" s="43" t="s">
        <v>751</v>
      </c>
      <c r="E3" s="2" t="s">
        <v>47</v>
      </c>
      <c r="F3" s="2" t="s">
        <v>0</v>
      </c>
      <c r="G3" s="2" t="s">
        <v>1</v>
      </c>
      <c r="H3" s="2" t="s">
        <v>735</v>
      </c>
      <c r="I3" s="2" t="s">
        <v>2</v>
      </c>
      <c r="J3" s="2" t="s">
        <v>3</v>
      </c>
      <c r="K3" s="2" t="s">
        <v>735</v>
      </c>
      <c r="L3" s="2" t="s">
        <v>4</v>
      </c>
      <c r="M3" s="2" t="s">
        <v>5</v>
      </c>
      <c r="N3" s="42" t="s">
        <v>735</v>
      </c>
      <c r="O3" s="2" t="s">
        <v>6</v>
      </c>
      <c r="P3" s="2" t="s">
        <v>7</v>
      </c>
      <c r="Q3" s="42" t="s">
        <v>735</v>
      </c>
      <c r="R3" s="2" t="s">
        <v>8</v>
      </c>
      <c r="S3" s="2" t="s">
        <v>9</v>
      </c>
      <c r="T3" s="42" t="s">
        <v>753</v>
      </c>
      <c r="U3" s="41" t="s">
        <v>752</v>
      </c>
      <c r="V3" s="2" t="s">
        <v>10</v>
      </c>
      <c r="W3" s="2" t="s">
        <v>11</v>
      </c>
      <c r="X3" s="42" t="s">
        <v>753</v>
      </c>
      <c r="Y3" s="41" t="s">
        <v>752</v>
      </c>
    </row>
    <row r="4" spans="1:25">
      <c r="A4" s="3" t="s">
        <v>733</v>
      </c>
      <c r="B4" s="3">
        <v>1</v>
      </c>
      <c r="C4">
        <f>81.7*9.81</f>
        <v>801.47700000000009</v>
      </c>
      <c r="D4" s="45">
        <v>1.74</v>
      </c>
      <c r="E4" s="3" t="s">
        <v>48</v>
      </c>
      <c r="F4" s="2"/>
      <c r="G4" s="2"/>
      <c r="H4" s="2"/>
      <c r="I4" s="2">
        <v>6.9699999999999998E-2</v>
      </c>
      <c r="J4" s="2">
        <v>2260.83</v>
      </c>
      <c r="K4" s="2">
        <f t="shared" ref="K4:K15" si="0">J4/C4</f>
        <v>2.8208295434553952</v>
      </c>
      <c r="L4" s="2">
        <v>2.3800000000000002E-2</v>
      </c>
      <c r="M4" s="2">
        <v>132.952</v>
      </c>
      <c r="N4" s="2">
        <f t="shared" ref="N4:N15" si="1">M4/C4</f>
        <v>0.16588373715028626</v>
      </c>
      <c r="O4" s="2">
        <v>0.1061</v>
      </c>
      <c r="P4" s="2">
        <v>478.0675</v>
      </c>
      <c r="Q4" s="2">
        <f t="shared" ref="Q4:Q15" si="2">P4/C4</f>
        <v>0.59648311804331244</v>
      </c>
      <c r="R4" s="2">
        <v>3.4799999999999998E-2</v>
      </c>
      <c r="S4" s="2">
        <v>6.62</v>
      </c>
      <c r="T4" s="2">
        <f>ABS(S4)</f>
        <v>6.62</v>
      </c>
      <c r="U4" s="2">
        <f t="shared" ref="U4:U15" si="3">ABS(T4/(C4*D4)*1000)</f>
        <v>4.7469830090563114</v>
      </c>
      <c r="V4" s="2">
        <v>0.11559999999999999</v>
      </c>
      <c r="W4" s="2">
        <v>5.74</v>
      </c>
      <c r="X4" s="2">
        <f>ABS(W4)</f>
        <v>5.74</v>
      </c>
      <c r="Y4" s="2">
        <f t="shared" ref="Y4:Y15" si="4">ABS(X4/(C4*D4)*1000)</f>
        <v>4.1159641196349286</v>
      </c>
    </row>
    <row r="5" spans="1:25">
      <c r="A5" s="3" t="s">
        <v>13</v>
      </c>
      <c r="B5" s="3">
        <v>1</v>
      </c>
      <c r="C5">
        <f>81.7*9.81</f>
        <v>801.47700000000009</v>
      </c>
      <c r="D5" s="45">
        <v>1.74</v>
      </c>
      <c r="E5" s="3" t="s">
        <v>48</v>
      </c>
      <c r="F5" s="2"/>
      <c r="G5" s="2"/>
      <c r="H5" s="2"/>
      <c r="I5" s="2">
        <v>8.2199999999999995E-2</v>
      </c>
      <c r="J5" s="2">
        <v>1976.45</v>
      </c>
      <c r="K5" s="2">
        <f t="shared" si="0"/>
        <v>2.4660096297211274</v>
      </c>
      <c r="L5" s="2">
        <v>3.32E-2</v>
      </c>
      <c r="M5" s="2">
        <v>124.9362</v>
      </c>
      <c r="N5" s="2">
        <f t="shared" si="1"/>
        <v>0.15588245202295262</v>
      </c>
      <c r="O5" s="2">
        <v>0.11899999999999999</v>
      </c>
      <c r="P5" s="2">
        <v>439.24220000000003</v>
      </c>
      <c r="Q5" s="2">
        <f t="shared" si="2"/>
        <v>0.54804092943403238</v>
      </c>
      <c r="R5" s="2">
        <v>3.5000000000000001E-3</v>
      </c>
      <c r="S5" s="2">
        <v>-0.11</v>
      </c>
      <c r="T5" s="2">
        <f t="shared" ref="T5:T68" si="5">ABS(S5)</f>
        <v>0.11</v>
      </c>
      <c r="U5" s="2">
        <f t="shared" si="3"/>
        <v>7.8877361177672842E-2</v>
      </c>
      <c r="V5" s="2">
        <v>0.105</v>
      </c>
      <c r="W5" s="2">
        <v>8.6300000000000008</v>
      </c>
      <c r="X5" s="2">
        <f t="shared" ref="X5:X68" si="6">ABS(W5)</f>
        <v>8.6300000000000008</v>
      </c>
      <c r="Y5" s="2">
        <f t="shared" si="4"/>
        <v>6.1882875178483339</v>
      </c>
    </row>
    <row r="6" spans="1:25">
      <c r="A6" s="3" t="s">
        <v>14</v>
      </c>
      <c r="B6" s="3">
        <v>1</v>
      </c>
      <c r="C6">
        <f>81.7*9.81</f>
        <v>801.47700000000009</v>
      </c>
      <c r="D6" s="45">
        <v>1.74</v>
      </c>
      <c r="E6" s="3" t="s">
        <v>48</v>
      </c>
      <c r="F6" s="2"/>
      <c r="G6" s="2"/>
      <c r="H6" s="2"/>
      <c r="I6" s="2">
        <v>8.0500000000000002E-2</v>
      </c>
      <c r="J6" s="2">
        <v>2301.34</v>
      </c>
      <c r="K6" s="2">
        <f t="shared" si="0"/>
        <v>2.8713737262578962</v>
      </c>
      <c r="L6" s="2">
        <v>3.5000000000000003E-2</v>
      </c>
      <c r="M6" s="2">
        <v>117.095</v>
      </c>
      <c r="N6" s="2">
        <f t="shared" si="1"/>
        <v>0.14609901469412095</v>
      </c>
      <c r="O6" s="2">
        <v>0.11550000000000001</v>
      </c>
      <c r="P6" s="2">
        <v>453.983</v>
      </c>
      <c r="Q6" s="2">
        <f t="shared" si="2"/>
        <v>0.56643297312337093</v>
      </c>
      <c r="R6" s="2">
        <v>4.2000000000000003E-2</v>
      </c>
      <c r="S6" s="2">
        <v>4.55</v>
      </c>
      <c r="T6" s="2">
        <f t="shared" si="5"/>
        <v>4.55</v>
      </c>
      <c r="U6" s="2">
        <f t="shared" si="3"/>
        <v>3.2626544850764669</v>
      </c>
      <c r="V6" s="2">
        <v>0.126</v>
      </c>
      <c r="W6" s="2">
        <v>2.6</v>
      </c>
      <c r="X6" s="2">
        <f t="shared" si="6"/>
        <v>2.6</v>
      </c>
      <c r="Y6" s="2">
        <f t="shared" si="4"/>
        <v>1.864373991472267</v>
      </c>
    </row>
    <row r="7" spans="1:25">
      <c r="A7" s="3" t="s">
        <v>15</v>
      </c>
      <c r="B7" s="3">
        <v>1</v>
      </c>
      <c r="C7">
        <f>75.5*9.81</f>
        <v>740.65500000000009</v>
      </c>
      <c r="D7" s="44">
        <v>1.78</v>
      </c>
      <c r="E7" s="3" t="s">
        <v>49</v>
      </c>
      <c r="F7" s="2">
        <v>4.4299999999999999E-2</v>
      </c>
      <c r="G7" s="2">
        <v>1793.84</v>
      </c>
      <c r="H7" s="2">
        <f t="shared" ref="H7:H68" si="7">G7/C7</f>
        <v>2.4219643423726294</v>
      </c>
      <c r="I7" s="3">
        <v>9.1700000000000004E-2</v>
      </c>
      <c r="J7" s="3">
        <v>1480</v>
      </c>
      <c r="K7" s="2">
        <f t="shared" si="0"/>
        <v>1.9982312952724275</v>
      </c>
      <c r="L7" s="2">
        <v>2.2200000000000001E-2</v>
      </c>
      <c r="M7" s="2">
        <v>240.10220000000001</v>
      </c>
      <c r="N7" s="2">
        <f t="shared" si="1"/>
        <v>0.32417549331335099</v>
      </c>
      <c r="O7" s="2">
        <v>0.10290000000000001</v>
      </c>
      <c r="P7" s="2">
        <v>283.88979999999998</v>
      </c>
      <c r="Q7" s="2">
        <f t="shared" si="2"/>
        <v>0.38329559646529077</v>
      </c>
      <c r="R7" s="2">
        <v>4.9099999999999998E-2</v>
      </c>
      <c r="S7" s="2">
        <v>-15.68</v>
      </c>
      <c r="T7" s="2">
        <f t="shared" si="5"/>
        <v>15.68</v>
      </c>
      <c r="U7" s="2">
        <f t="shared" si="3"/>
        <v>11.893511505417424</v>
      </c>
      <c r="V7" s="2">
        <v>0.1077</v>
      </c>
      <c r="W7" s="2">
        <v>3.2</v>
      </c>
      <c r="X7" s="2">
        <f t="shared" si="6"/>
        <v>3.2</v>
      </c>
      <c r="Y7" s="2">
        <f t="shared" si="4"/>
        <v>2.4272472460035561</v>
      </c>
    </row>
    <row r="8" spans="1:25">
      <c r="A8" s="3" t="s">
        <v>16</v>
      </c>
      <c r="B8" s="3">
        <v>1</v>
      </c>
      <c r="C8">
        <f>75.5*9.81</f>
        <v>740.65500000000009</v>
      </c>
      <c r="D8" s="44">
        <v>1.78</v>
      </c>
      <c r="E8" s="3" t="s">
        <v>49</v>
      </c>
      <c r="F8" s="2">
        <v>4.1200000000000001E-2</v>
      </c>
      <c r="G8" s="2">
        <v>1743.8</v>
      </c>
      <c r="H8" s="2">
        <f t="shared" si="7"/>
        <v>2.3544025220919318</v>
      </c>
      <c r="I8" s="2">
        <v>7.5999999999999998E-2</v>
      </c>
      <c r="J8" s="2">
        <v>1579.06</v>
      </c>
      <c r="K8" s="2">
        <f t="shared" si="0"/>
        <v>2.1319777764276213</v>
      </c>
      <c r="L8" s="2">
        <v>4.2700000000000002E-2</v>
      </c>
      <c r="M8" s="2">
        <v>283.64800000000002</v>
      </c>
      <c r="N8" s="2">
        <f t="shared" si="1"/>
        <v>0.38296912867664429</v>
      </c>
      <c r="O8" s="2">
        <v>0.10920000000000001</v>
      </c>
      <c r="P8" s="2">
        <v>289.67950000000002</v>
      </c>
      <c r="Q8" s="2">
        <f t="shared" si="2"/>
        <v>0.39111259628301975</v>
      </c>
      <c r="R8" s="2">
        <v>4.7500000000000001E-2</v>
      </c>
      <c r="S8" s="2">
        <v>-18.37</v>
      </c>
      <c r="T8" s="2">
        <f t="shared" si="5"/>
        <v>18.37</v>
      </c>
      <c r="U8" s="2">
        <f t="shared" si="3"/>
        <v>13.933916221589165</v>
      </c>
      <c r="V8" s="2">
        <v>9.0200000000000002E-2</v>
      </c>
      <c r="W8" s="2">
        <v>-4.87</v>
      </c>
      <c r="X8" s="2">
        <f t="shared" si="6"/>
        <v>4.87</v>
      </c>
      <c r="Y8" s="2">
        <f t="shared" si="4"/>
        <v>3.6939669025116615</v>
      </c>
    </row>
    <row r="9" spans="1:25">
      <c r="A9" s="3" t="s">
        <v>17</v>
      </c>
      <c r="B9" s="3">
        <v>1</v>
      </c>
      <c r="C9">
        <f>75.5*9.81</f>
        <v>740.65500000000009</v>
      </c>
      <c r="D9" s="44">
        <v>1.78</v>
      </c>
      <c r="E9" s="3" t="s">
        <v>49</v>
      </c>
      <c r="F9" s="2">
        <v>4.1700000000000001E-2</v>
      </c>
      <c r="G9" s="2">
        <v>1554.33</v>
      </c>
      <c r="H9" s="2">
        <f t="shared" si="7"/>
        <v>2.0985884116086435</v>
      </c>
      <c r="I9" s="2">
        <v>0.08</v>
      </c>
      <c r="J9" s="2">
        <v>1518.86</v>
      </c>
      <c r="K9" s="2">
        <f t="shared" si="0"/>
        <v>2.0506983683361346</v>
      </c>
      <c r="L9" s="2">
        <v>0.04</v>
      </c>
      <c r="M9" s="2">
        <v>207.5018</v>
      </c>
      <c r="N9" s="2">
        <f t="shared" si="1"/>
        <v>0.28015985850362174</v>
      </c>
      <c r="O9" s="2">
        <v>0.115</v>
      </c>
      <c r="P9" s="2">
        <v>334.41149999999999</v>
      </c>
      <c r="Q9" s="2">
        <f t="shared" si="2"/>
        <v>0.45150778702634825</v>
      </c>
      <c r="R9" s="2">
        <v>4.4999999999999998E-2</v>
      </c>
      <c r="S9" s="2">
        <v>-18.77</v>
      </c>
      <c r="T9" s="2">
        <f t="shared" si="5"/>
        <v>18.77</v>
      </c>
      <c r="U9" s="2">
        <f t="shared" si="3"/>
        <v>14.237322127339608</v>
      </c>
      <c r="V9" s="2">
        <v>8.8300000000000003E-2</v>
      </c>
      <c r="W9" s="2">
        <v>-6.5</v>
      </c>
      <c r="X9" s="2">
        <f t="shared" si="6"/>
        <v>6.5</v>
      </c>
      <c r="Y9" s="2">
        <f t="shared" si="4"/>
        <v>4.9303459684447226</v>
      </c>
    </row>
    <row r="10" spans="1:25">
      <c r="A10" s="3" t="s">
        <v>18</v>
      </c>
      <c r="B10" s="3">
        <v>1</v>
      </c>
      <c r="C10">
        <f>72*9.81</f>
        <v>706.32</v>
      </c>
      <c r="D10" s="44">
        <v>1.7</v>
      </c>
      <c r="E10" s="3" t="s">
        <v>50</v>
      </c>
      <c r="F10" s="2">
        <v>4.2700000000000002E-2</v>
      </c>
      <c r="G10" s="2">
        <v>1606</v>
      </c>
      <c r="H10" s="2">
        <f t="shared" si="7"/>
        <v>2.2737569373655</v>
      </c>
      <c r="I10" s="2">
        <v>7.5999999999999998E-2</v>
      </c>
      <c r="J10" s="2">
        <v>1692.46</v>
      </c>
      <c r="K10" s="2">
        <f t="shared" si="0"/>
        <v>2.3961660437195604</v>
      </c>
      <c r="L10" s="2">
        <v>1.5800000000000002E-2</v>
      </c>
      <c r="M10" s="2">
        <v>130.0787</v>
      </c>
      <c r="N10" s="2">
        <f t="shared" si="1"/>
        <v>0.1841639766677993</v>
      </c>
      <c r="O10" s="2">
        <v>0.114</v>
      </c>
      <c r="P10" s="2">
        <v>483.38310000000001</v>
      </c>
      <c r="Q10" s="2">
        <f t="shared" si="2"/>
        <v>0.68436841658171932</v>
      </c>
      <c r="R10" s="2">
        <v>2.69E-2</v>
      </c>
      <c r="S10" s="2">
        <v>5.34</v>
      </c>
      <c r="T10" s="2">
        <f t="shared" si="5"/>
        <v>5.34</v>
      </c>
      <c r="U10" s="2">
        <f t="shared" si="3"/>
        <v>4.447242709520097</v>
      </c>
      <c r="V10" s="2">
        <v>9.6600000000000005E-2</v>
      </c>
      <c r="W10" s="2">
        <v>-2.52</v>
      </c>
      <c r="X10" s="2">
        <f t="shared" si="6"/>
        <v>2.52</v>
      </c>
      <c r="Y10" s="2">
        <f t="shared" si="4"/>
        <v>2.0986988067398213</v>
      </c>
    </row>
    <row r="11" spans="1:25">
      <c r="A11" s="3" t="s">
        <v>18</v>
      </c>
      <c r="B11" s="3">
        <v>1</v>
      </c>
      <c r="C11">
        <f>72*9.81</f>
        <v>706.32</v>
      </c>
      <c r="D11" s="44">
        <v>1.7</v>
      </c>
      <c r="E11" s="3" t="s">
        <v>50</v>
      </c>
      <c r="F11" s="2">
        <v>4.2700000000000002E-2</v>
      </c>
      <c r="G11" s="2">
        <v>1606</v>
      </c>
      <c r="H11" s="2">
        <f t="shared" si="7"/>
        <v>2.2737569373655</v>
      </c>
      <c r="I11" s="2">
        <v>7.5999999999999998E-2</v>
      </c>
      <c r="J11" s="2">
        <v>1692.46</v>
      </c>
      <c r="K11" s="2">
        <f t="shared" si="0"/>
        <v>2.3961660437195604</v>
      </c>
      <c r="L11" s="2">
        <v>1.5800000000000002E-2</v>
      </c>
      <c r="M11" s="2">
        <v>130.0787</v>
      </c>
      <c r="N11" s="2">
        <f t="shared" si="1"/>
        <v>0.1841639766677993</v>
      </c>
      <c r="O11" s="2">
        <v>0.114</v>
      </c>
      <c r="P11" s="2">
        <v>483.38310000000001</v>
      </c>
      <c r="Q11" s="2">
        <f t="shared" si="2"/>
        <v>0.68436841658171932</v>
      </c>
      <c r="R11" s="2">
        <v>2.69E-2</v>
      </c>
      <c r="S11" s="2">
        <v>5.34</v>
      </c>
      <c r="T11" s="2">
        <f t="shared" si="5"/>
        <v>5.34</v>
      </c>
      <c r="U11" s="2">
        <f t="shared" si="3"/>
        <v>4.447242709520097</v>
      </c>
      <c r="V11" s="2">
        <v>9.6600000000000005E-2</v>
      </c>
      <c r="W11" s="2">
        <v>-2.52</v>
      </c>
      <c r="X11" s="2">
        <f t="shared" si="6"/>
        <v>2.52</v>
      </c>
      <c r="Y11" s="2">
        <f t="shared" si="4"/>
        <v>2.0986988067398213</v>
      </c>
    </row>
    <row r="12" spans="1:25">
      <c r="A12" s="3" t="s">
        <v>19</v>
      </c>
      <c r="B12" s="3">
        <v>1</v>
      </c>
      <c r="C12">
        <f>72*9.81</f>
        <v>706.32</v>
      </c>
      <c r="D12" s="44">
        <v>1.7</v>
      </c>
      <c r="E12" s="3" t="s">
        <v>50</v>
      </c>
      <c r="F12" s="2"/>
      <c r="G12" s="2"/>
      <c r="H12" s="2"/>
      <c r="I12" s="2">
        <v>8.0699999999999994E-2</v>
      </c>
      <c r="J12" s="2">
        <v>1707.83</v>
      </c>
      <c r="K12" s="2">
        <f t="shared" si="0"/>
        <v>2.4179267187676969</v>
      </c>
      <c r="L12" s="2">
        <v>4.7500000000000001E-2</v>
      </c>
      <c r="M12" s="2">
        <v>170.37909999999999</v>
      </c>
      <c r="N12" s="2">
        <f t="shared" si="1"/>
        <v>0.24122083474912218</v>
      </c>
      <c r="O12" s="2">
        <v>0.114</v>
      </c>
      <c r="P12" s="2">
        <v>497.0093</v>
      </c>
      <c r="Q12" s="2">
        <f t="shared" si="2"/>
        <v>0.7036602389851625</v>
      </c>
      <c r="R12" s="2">
        <v>3.6400000000000002E-2</v>
      </c>
      <c r="S12" s="2">
        <v>6.69</v>
      </c>
      <c r="T12" s="2">
        <f t="shared" si="5"/>
        <v>6.69</v>
      </c>
      <c r="U12" s="2">
        <f t="shared" si="3"/>
        <v>5.5715456417021443</v>
      </c>
      <c r="V12" s="2">
        <v>7.7600000000000002E-2</v>
      </c>
      <c r="W12" s="2">
        <v>-4.62</v>
      </c>
      <c r="X12" s="2">
        <f t="shared" si="6"/>
        <v>4.62</v>
      </c>
      <c r="Y12" s="2">
        <f t="shared" si="4"/>
        <v>3.8476144790230054</v>
      </c>
    </row>
    <row r="13" spans="1:25">
      <c r="A13" s="3" t="s">
        <v>20</v>
      </c>
      <c r="B13" s="3">
        <v>1</v>
      </c>
      <c r="C13">
        <f>78*9.81</f>
        <v>765.18000000000006</v>
      </c>
      <c r="D13" s="44">
        <v>1.8</v>
      </c>
      <c r="E13" s="3" t="s">
        <v>51</v>
      </c>
      <c r="F13" s="2">
        <v>4.1200000000000001E-2</v>
      </c>
      <c r="G13" s="2">
        <v>1293.8499999999999</v>
      </c>
      <c r="H13" s="2">
        <f t="shared" si="7"/>
        <v>1.6909093285240071</v>
      </c>
      <c r="I13" s="2">
        <v>0.11700000000000001</v>
      </c>
      <c r="J13" s="2">
        <v>1574.16</v>
      </c>
      <c r="K13" s="2">
        <f t="shared" si="0"/>
        <v>2.0572414333882225</v>
      </c>
      <c r="L13" s="2">
        <v>4.1200000000000001E-2</v>
      </c>
      <c r="M13" s="2">
        <v>252.9136</v>
      </c>
      <c r="N13" s="2">
        <f t="shared" si="1"/>
        <v>0.33052824172090223</v>
      </c>
      <c r="O13" s="2">
        <v>0.1603</v>
      </c>
      <c r="P13" s="2">
        <v>501.0206</v>
      </c>
      <c r="Q13" s="2">
        <f t="shared" si="2"/>
        <v>0.6547748242243655</v>
      </c>
      <c r="R13" s="2">
        <v>3.4700000000000002E-2</v>
      </c>
      <c r="S13" s="2">
        <v>-6.62</v>
      </c>
      <c r="T13" s="2">
        <f t="shared" si="5"/>
        <v>6.62</v>
      </c>
      <c r="U13" s="2">
        <f t="shared" si="3"/>
        <v>4.8064217279303918</v>
      </c>
      <c r="V13" s="2">
        <v>0.14080000000000001</v>
      </c>
      <c r="W13" s="2">
        <v>-13.03</v>
      </c>
      <c r="X13" s="2">
        <f t="shared" si="6"/>
        <v>13.03</v>
      </c>
      <c r="Y13" s="2">
        <f t="shared" si="4"/>
        <v>9.4603738844309682</v>
      </c>
    </row>
    <row r="14" spans="1:25">
      <c r="A14" s="3" t="s">
        <v>21</v>
      </c>
      <c r="B14" s="3">
        <v>1</v>
      </c>
      <c r="C14">
        <f>78*9.81</f>
        <v>765.18000000000006</v>
      </c>
      <c r="D14" s="44">
        <v>1.8</v>
      </c>
      <c r="E14" s="3" t="s">
        <v>51</v>
      </c>
      <c r="F14" s="2">
        <v>4.9799999999999997E-2</v>
      </c>
      <c r="G14" s="2">
        <v>1582.4</v>
      </c>
      <c r="H14" s="2">
        <f t="shared" si="7"/>
        <v>2.0680101414046366</v>
      </c>
      <c r="I14" s="2">
        <v>0.10929999999999999</v>
      </c>
      <c r="J14" s="2">
        <v>1872.43</v>
      </c>
      <c r="K14" s="2">
        <f t="shared" si="0"/>
        <v>2.4470451397056903</v>
      </c>
      <c r="L14" s="2">
        <v>4.2200000000000001E-2</v>
      </c>
      <c r="M14" s="2">
        <v>277</v>
      </c>
      <c r="N14" s="2">
        <f t="shared" si="1"/>
        <v>0.36200632530907756</v>
      </c>
      <c r="O14" s="2">
        <v>0.1399</v>
      </c>
      <c r="P14" s="2">
        <v>443.29300000000001</v>
      </c>
      <c r="Q14" s="2">
        <f t="shared" si="2"/>
        <v>0.57933166052432106</v>
      </c>
      <c r="R14" s="2">
        <v>2.1100000000000001E-2</v>
      </c>
      <c r="S14" s="2">
        <v>-1.17</v>
      </c>
      <c r="T14" s="2">
        <f t="shared" si="5"/>
        <v>1.17</v>
      </c>
      <c r="U14" s="2">
        <f t="shared" si="3"/>
        <v>0.8494733265375467</v>
      </c>
      <c r="V14" s="2">
        <v>8.2400000000000001E-2</v>
      </c>
      <c r="W14" s="2">
        <v>7.67</v>
      </c>
      <c r="X14" s="2">
        <f t="shared" si="6"/>
        <v>7.67</v>
      </c>
      <c r="Y14" s="2">
        <f t="shared" si="4"/>
        <v>5.5687695850794734</v>
      </c>
    </row>
    <row r="15" spans="1:25">
      <c r="A15" s="3" t="s">
        <v>22</v>
      </c>
      <c r="B15" s="3">
        <v>1</v>
      </c>
      <c r="C15">
        <f>78*9.81</f>
        <v>765.18000000000006</v>
      </c>
      <c r="D15" s="44">
        <v>1.8</v>
      </c>
      <c r="E15" s="3" t="s">
        <v>51</v>
      </c>
      <c r="F15" s="2">
        <v>4.7899999999999998E-2</v>
      </c>
      <c r="G15" s="2">
        <v>1851.1</v>
      </c>
      <c r="H15" s="2">
        <f t="shared" si="7"/>
        <v>2.4191693457748502</v>
      </c>
      <c r="I15" s="2">
        <v>0.10929999999999999</v>
      </c>
      <c r="J15" s="2">
        <v>1853.49</v>
      </c>
      <c r="K15" s="2">
        <f t="shared" si="0"/>
        <v>2.4222927938524266</v>
      </c>
      <c r="L15" s="2">
        <v>4.41E-2</v>
      </c>
      <c r="M15" s="2">
        <v>416.91269999999997</v>
      </c>
      <c r="N15" s="2">
        <f t="shared" si="1"/>
        <v>0.54485572022269257</v>
      </c>
      <c r="O15" s="2">
        <v>0.14760000000000001</v>
      </c>
      <c r="P15" s="2">
        <v>399.48270000000002</v>
      </c>
      <c r="Q15" s="2">
        <f t="shared" si="2"/>
        <v>0.52207676625107813</v>
      </c>
      <c r="R15" s="2">
        <v>4.5999999999999999E-2</v>
      </c>
      <c r="S15" s="2">
        <v>5.0199999999999996</v>
      </c>
      <c r="T15" s="2">
        <f t="shared" si="5"/>
        <v>5.0199999999999996</v>
      </c>
      <c r="U15" s="2">
        <f t="shared" si="3"/>
        <v>3.6447488027508408</v>
      </c>
      <c r="V15" s="2">
        <v>8.43E-2</v>
      </c>
      <c r="W15" s="2">
        <v>6.99</v>
      </c>
      <c r="X15" s="2">
        <f t="shared" si="6"/>
        <v>6.99</v>
      </c>
      <c r="Y15" s="2">
        <f t="shared" si="4"/>
        <v>5.0750585918781637</v>
      </c>
    </row>
    <row r="16" spans="1:25">
      <c r="A16" s="3"/>
      <c r="B16" s="3">
        <v>1</v>
      </c>
      <c r="C16">
        <f>85*9.81</f>
        <v>833.85</v>
      </c>
      <c r="D16" s="44">
        <v>1.95</v>
      </c>
      <c r="E16" s="3" t="s">
        <v>90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>
      <c r="A17" s="3"/>
      <c r="B17" s="3">
        <v>1</v>
      </c>
      <c r="C17">
        <f>85*9.81</f>
        <v>833.85</v>
      </c>
      <c r="D17" s="44">
        <v>1.95</v>
      </c>
      <c r="E17" s="3" t="s">
        <v>90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>
      <c r="A18" s="3"/>
      <c r="B18" s="3">
        <v>1</v>
      </c>
      <c r="C18">
        <f>85*9.81</f>
        <v>833.85</v>
      </c>
      <c r="D18" s="44">
        <v>1.95</v>
      </c>
      <c r="E18" s="3" t="s">
        <v>90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>
      <c r="A19" s="3" t="s">
        <v>23</v>
      </c>
      <c r="B19" s="3">
        <v>1</v>
      </c>
      <c r="C19">
        <f>67*9.81</f>
        <v>657.27</v>
      </c>
      <c r="D19" s="44">
        <v>1.79</v>
      </c>
      <c r="E19" s="3" t="s">
        <v>52</v>
      </c>
      <c r="F19" s="2"/>
      <c r="G19" s="2"/>
      <c r="H19" s="2"/>
      <c r="I19" s="2">
        <v>9.4500000000000001E-2</v>
      </c>
      <c r="J19" s="2">
        <v>1494.46</v>
      </c>
      <c r="K19" s="2">
        <f t="shared" ref="K19:K42" si="8">J19/C19</f>
        <v>2.2737383419294965</v>
      </c>
      <c r="L19" s="2">
        <v>2.8000000000000001E-2</v>
      </c>
      <c r="M19" s="2">
        <v>152.94139999999999</v>
      </c>
      <c r="N19" s="2">
        <f>M19/C19</f>
        <v>0.2326918922208529</v>
      </c>
      <c r="O19" s="2">
        <v>0.13650000000000001</v>
      </c>
      <c r="P19" s="2">
        <v>466.46039999999999</v>
      </c>
      <c r="Q19" s="2">
        <f t="shared" ref="Q19:Q42" si="9">P19/C19</f>
        <v>0.70969373316901729</v>
      </c>
      <c r="R19" s="2">
        <v>3.5000000000000003E-2</v>
      </c>
      <c r="S19" s="2">
        <v>2.3199999999999998</v>
      </c>
      <c r="T19" s="2">
        <f t="shared" si="5"/>
        <v>2.3199999999999998</v>
      </c>
      <c r="U19" s="2">
        <f t="shared" ref="U19:U42" si="10">ABS(T19/(C19*D19)*1000)</f>
        <v>1.9719284091391058</v>
      </c>
      <c r="V19" s="2">
        <v>0.1103</v>
      </c>
      <c r="W19" s="2">
        <v>-8.1</v>
      </c>
      <c r="X19" s="2">
        <f t="shared" si="6"/>
        <v>8.1</v>
      </c>
      <c r="Y19" s="2">
        <f t="shared" ref="Y19:Y42" si="11">ABS(X19/(C19*D19)*1000)</f>
        <v>6.8847500491494653</v>
      </c>
    </row>
    <row r="20" spans="1:25">
      <c r="A20" s="3" t="s">
        <v>24</v>
      </c>
      <c r="B20" s="3">
        <v>1</v>
      </c>
      <c r="C20">
        <f>67*9.81</f>
        <v>657.27</v>
      </c>
      <c r="D20" s="44">
        <v>1.79</v>
      </c>
      <c r="E20" s="3" t="s">
        <v>52</v>
      </c>
      <c r="F20" s="2"/>
      <c r="G20" s="2"/>
      <c r="H20" s="2"/>
      <c r="I20" s="2">
        <v>7.4399999999999994E-2</v>
      </c>
      <c r="J20" s="2">
        <v>1558.67</v>
      </c>
      <c r="K20" s="2">
        <f t="shared" si="8"/>
        <v>2.3714303102225873</v>
      </c>
      <c r="L20" s="2">
        <v>2.69E-2</v>
      </c>
      <c r="M20" s="2">
        <v>302.54629999999997</v>
      </c>
      <c r="N20" s="2">
        <f>M20/C20</f>
        <v>0.46030748398679383</v>
      </c>
      <c r="O20" s="2">
        <v>0.1203</v>
      </c>
      <c r="P20" s="2">
        <v>486.74810000000002</v>
      </c>
      <c r="Q20" s="2">
        <f t="shared" si="9"/>
        <v>0.74056034810656202</v>
      </c>
      <c r="R20" s="2">
        <v>1.7399999999999999E-2</v>
      </c>
      <c r="S20" s="2">
        <v>-4.93</v>
      </c>
      <c r="T20" s="2">
        <f t="shared" si="5"/>
        <v>4.93</v>
      </c>
      <c r="U20" s="2">
        <f t="shared" si="10"/>
        <v>4.1903478694206004</v>
      </c>
      <c r="V20" s="2">
        <v>7.4399999999999994E-2</v>
      </c>
      <c r="W20" s="2">
        <v>-9.58</v>
      </c>
      <c r="X20" s="2">
        <f t="shared" si="6"/>
        <v>9.58</v>
      </c>
      <c r="Y20" s="2">
        <f t="shared" si="11"/>
        <v>8.1427043791175162</v>
      </c>
    </row>
    <row r="21" spans="1:25">
      <c r="A21" s="3" t="s">
        <v>25</v>
      </c>
      <c r="B21" s="3">
        <v>1</v>
      </c>
      <c r="C21">
        <f>67*9.81</f>
        <v>657.27</v>
      </c>
      <c r="D21" s="44">
        <v>1.79</v>
      </c>
      <c r="E21" s="3" t="s">
        <v>52</v>
      </c>
      <c r="F21" s="2"/>
      <c r="G21" s="2"/>
      <c r="H21" s="2"/>
      <c r="I21" s="2">
        <v>8.7499999999999994E-2</v>
      </c>
      <c r="J21" s="2">
        <v>1552.48</v>
      </c>
      <c r="K21" s="2">
        <f t="shared" si="8"/>
        <v>2.3620125671337502</v>
      </c>
      <c r="L21" s="2">
        <v>2.6200000000000001E-2</v>
      </c>
      <c r="M21" s="2">
        <v>367.0992</v>
      </c>
      <c r="N21" s="2">
        <f>M21/C21</f>
        <v>0.55852115568944272</v>
      </c>
      <c r="O21" s="2">
        <v>0.13120000000000001</v>
      </c>
      <c r="P21" s="2">
        <v>477.49380000000002</v>
      </c>
      <c r="Q21" s="2">
        <f t="shared" si="9"/>
        <v>0.72648044182755955</v>
      </c>
      <c r="R21" s="2">
        <v>1.9199999999999998E-2</v>
      </c>
      <c r="S21" s="2">
        <v>-4.1500000000000004</v>
      </c>
      <c r="T21" s="2">
        <f t="shared" si="5"/>
        <v>4.1500000000000004</v>
      </c>
      <c r="U21" s="2">
        <f t="shared" si="10"/>
        <v>3.5273719387617635</v>
      </c>
      <c r="V21" s="2">
        <v>6.6500000000000004E-2</v>
      </c>
      <c r="W21" s="2">
        <v>-12.1</v>
      </c>
      <c r="X21" s="2">
        <f t="shared" si="6"/>
        <v>12.1</v>
      </c>
      <c r="Y21" s="2">
        <f t="shared" si="11"/>
        <v>10.284626616630682</v>
      </c>
    </row>
    <row r="22" spans="1:25">
      <c r="A22" s="3" t="s">
        <v>26</v>
      </c>
      <c r="B22" s="3">
        <v>1</v>
      </c>
      <c r="C22">
        <f>72.5*9.81</f>
        <v>711.22500000000002</v>
      </c>
      <c r="D22" s="44">
        <v>1.79</v>
      </c>
      <c r="E22" s="3" t="s">
        <v>53</v>
      </c>
      <c r="F22" s="2">
        <v>3.5000000000000003E-2</v>
      </c>
      <c r="G22" s="2">
        <v>1742.1</v>
      </c>
      <c r="H22" s="2">
        <f t="shared" si="7"/>
        <v>2.4494358325424441</v>
      </c>
      <c r="I22" s="2">
        <v>8.1699999999999995E-2</v>
      </c>
      <c r="J22" s="2">
        <v>1858.45</v>
      </c>
      <c r="K22" s="2">
        <f t="shared" si="8"/>
        <v>2.6130268199233715</v>
      </c>
      <c r="L22" s="2">
        <v>5.5E-2</v>
      </c>
      <c r="M22" s="2">
        <v>236</v>
      </c>
      <c r="N22" s="2">
        <f>M22/C22</f>
        <v>0.33182185665576996</v>
      </c>
      <c r="O22" s="2">
        <v>0.1283</v>
      </c>
      <c r="P22" s="2">
        <v>510.3922</v>
      </c>
      <c r="Q22" s="2">
        <f t="shared" si="9"/>
        <v>0.71762409926535198</v>
      </c>
      <c r="R22" s="2">
        <v>5.1700000000000003E-2</v>
      </c>
      <c r="S22" s="2">
        <v>-4.1500000000000004</v>
      </c>
      <c r="T22" s="2">
        <f t="shared" si="5"/>
        <v>4.1500000000000004</v>
      </c>
      <c r="U22" s="2">
        <f t="shared" si="10"/>
        <v>3.2597782054763882</v>
      </c>
      <c r="V22" s="2">
        <v>7.8299999999999995E-2</v>
      </c>
      <c r="W22" s="2">
        <v>3.78</v>
      </c>
      <c r="X22" s="2">
        <f t="shared" si="6"/>
        <v>3.78</v>
      </c>
      <c r="Y22" s="2">
        <f t="shared" si="11"/>
        <v>2.9691473775182522</v>
      </c>
    </row>
    <row r="23" spans="1:25">
      <c r="A23" s="3" t="s">
        <v>27</v>
      </c>
      <c r="B23" s="3">
        <v>1</v>
      </c>
      <c r="C23">
        <f>72.5*9.81</f>
        <v>711.22500000000002</v>
      </c>
      <c r="D23" s="44">
        <v>1.79</v>
      </c>
      <c r="E23" s="3" t="s">
        <v>53</v>
      </c>
      <c r="F23" s="2">
        <v>3.6700000000000003E-2</v>
      </c>
      <c r="G23" s="2">
        <v>1368.26</v>
      </c>
      <c r="H23" s="2">
        <f t="shared" si="7"/>
        <v>1.9238075152026433</v>
      </c>
      <c r="I23" s="2">
        <v>9.7199999999999995E-2</v>
      </c>
      <c r="J23" s="2">
        <v>1722.94</v>
      </c>
      <c r="K23" s="2">
        <f t="shared" si="8"/>
        <v>2.422496397061408</v>
      </c>
      <c r="L23" s="2">
        <v>6.2300000000000001E-2</v>
      </c>
      <c r="M23" s="2">
        <v>281</v>
      </c>
      <c r="N23" s="2">
        <f>M23/C23</f>
        <v>0.39509297339098032</v>
      </c>
      <c r="O23" s="2">
        <v>0.14299999999999999</v>
      </c>
      <c r="P23" s="2">
        <v>494.6771</v>
      </c>
      <c r="Q23" s="2">
        <f t="shared" si="9"/>
        <v>0.69552827867411859</v>
      </c>
      <c r="R23" s="2">
        <v>2.93E-2</v>
      </c>
      <c r="S23" s="2">
        <v>-4.42</v>
      </c>
      <c r="T23" s="2">
        <f t="shared" si="5"/>
        <v>4.42</v>
      </c>
      <c r="U23" s="2">
        <f t="shared" si="10"/>
        <v>3.4718601610134061</v>
      </c>
      <c r="V23" s="2">
        <v>0.15770000000000001</v>
      </c>
      <c r="W23" s="2">
        <v>1.96</v>
      </c>
      <c r="X23" s="2">
        <f t="shared" si="6"/>
        <v>1.96</v>
      </c>
      <c r="Y23" s="2">
        <f t="shared" si="11"/>
        <v>1.5395578994539085</v>
      </c>
    </row>
    <row r="24" spans="1:25">
      <c r="A24" s="3" t="s">
        <v>28</v>
      </c>
      <c r="B24" s="3">
        <v>1</v>
      </c>
      <c r="C24">
        <f>72.5*9.81</f>
        <v>711.22500000000002</v>
      </c>
      <c r="D24" s="44">
        <v>1.79</v>
      </c>
      <c r="E24" s="3" t="s">
        <v>53</v>
      </c>
      <c r="F24" s="2">
        <v>3.4000000000000002E-2</v>
      </c>
      <c r="G24" s="2">
        <v>2097.65</v>
      </c>
      <c r="H24" s="2">
        <f t="shared" si="7"/>
        <v>2.9493479559914233</v>
      </c>
      <c r="I24" s="2">
        <v>9.4E-2</v>
      </c>
      <c r="J24" s="2">
        <v>1609.9</v>
      </c>
      <c r="K24" s="2">
        <f t="shared" si="8"/>
        <v>2.2635593518225599</v>
      </c>
      <c r="L24" s="2">
        <v>6.2E-2</v>
      </c>
      <c r="M24" s="2"/>
      <c r="N24" s="2"/>
      <c r="O24" s="2">
        <v>6.4000000000000001E-2</v>
      </c>
      <c r="P24" s="2">
        <v>524.02390000000003</v>
      </c>
      <c r="Q24" s="2">
        <f t="shared" si="9"/>
        <v>0.73679060775422689</v>
      </c>
      <c r="R24" s="2">
        <v>2.8000000000000001E-2</v>
      </c>
      <c r="S24" s="2">
        <v>-10.28</v>
      </c>
      <c r="T24" s="2">
        <f t="shared" si="5"/>
        <v>10.28</v>
      </c>
      <c r="U24" s="2">
        <f t="shared" si="10"/>
        <v>8.0748240848909081</v>
      </c>
      <c r="V24" s="2">
        <v>7.0000000000000007E-2</v>
      </c>
      <c r="W24" s="2">
        <v>6.1</v>
      </c>
      <c r="X24" s="2">
        <f t="shared" si="6"/>
        <v>6.1</v>
      </c>
      <c r="Y24" s="2">
        <f t="shared" si="11"/>
        <v>4.7914812176881849</v>
      </c>
    </row>
    <row r="25" spans="1:25">
      <c r="A25" s="3" t="s">
        <v>29</v>
      </c>
      <c r="B25" s="3">
        <v>1</v>
      </c>
      <c r="C25">
        <f>62*9.81</f>
        <v>608.22</v>
      </c>
      <c r="D25" s="44">
        <v>1.66</v>
      </c>
      <c r="E25" s="3" t="s">
        <v>54</v>
      </c>
      <c r="F25" s="2"/>
      <c r="G25" s="2"/>
      <c r="H25" s="2"/>
      <c r="I25" s="2">
        <v>8.1699999999999995E-2</v>
      </c>
      <c r="J25" s="2">
        <v>1668.38</v>
      </c>
      <c r="K25" s="2">
        <f t="shared" si="8"/>
        <v>2.7430535003781529</v>
      </c>
      <c r="L25" s="2">
        <v>2.6700000000000002E-2</v>
      </c>
      <c r="M25" s="2">
        <v>147.58439999999999</v>
      </c>
      <c r="N25" s="2">
        <f t="shared" ref="N25:N42" si="12">M25/C25</f>
        <v>0.24264969912202819</v>
      </c>
      <c r="O25" s="2">
        <v>0.1283</v>
      </c>
      <c r="P25" s="2">
        <v>364.76060000000001</v>
      </c>
      <c r="Q25" s="2">
        <f t="shared" si="9"/>
        <v>0.59971819407451255</v>
      </c>
      <c r="R25" s="2">
        <v>2.5000000000000001E-2</v>
      </c>
      <c r="S25" s="2">
        <v>3.05</v>
      </c>
      <c r="T25" s="2">
        <f t="shared" si="5"/>
        <v>3.05</v>
      </c>
      <c r="U25" s="2">
        <f t="shared" si="10"/>
        <v>3.0208631705474356</v>
      </c>
      <c r="V25" s="2">
        <v>6.1699999999999998E-2</v>
      </c>
      <c r="W25" s="2">
        <v>-6.05</v>
      </c>
      <c r="X25" s="2">
        <f t="shared" si="6"/>
        <v>6.05</v>
      </c>
      <c r="Y25" s="2">
        <f t="shared" si="11"/>
        <v>5.992203994036716</v>
      </c>
    </row>
    <row r="26" spans="1:25">
      <c r="A26" s="3" t="s">
        <v>30</v>
      </c>
      <c r="B26" s="3">
        <v>1</v>
      </c>
      <c r="C26">
        <f>62*9.81</f>
        <v>608.22</v>
      </c>
      <c r="D26" s="44">
        <v>1.66</v>
      </c>
      <c r="E26" s="3" t="s">
        <v>54</v>
      </c>
      <c r="F26" s="2">
        <v>4.9500000000000002E-2</v>
      </c>
      <c r="G26" s="2">
        <v>1438.86</v>
      </c>
      <c r="H26" s="2">
        <f t="shared" si="7"/>
        <v>2.3656900463648021</v>
      </c>
      <c r="I26" s="2">
        <v>8.6199999999999999E-2</v>
      </c>
      <c r="J26" s="2">
        <v>1366.98</v>
      </c>
      <c r="K26" s="2">
        <f t="shared" si="8"/>
        <v>2.2475091249876691</v>
      </c>
      <c r="L26" s="2">
        <v>2.75E-2</v>
      </c>
      <c r="M26" s="2">
        <v>150.96019999999999</v>
      </c>
      <c r="N26" s="2">
        <f t="shared" si="12"/>
        <v>0.24819999342343227</v>
      </c>
      <c r="O26" s="2">
        <v>0.14119999999999999</v>
      </c>
      <c r="P26" s="2">
        <v>342.6001</v>
      </c>
      <c r="Q26" s="2">
        <f t="shared" si="9"/>
        <v>0.56328318700470226</v>
      </c>
      <c r="R26" s="2">
        <v>5.8700000000000002E-2</v>
      </c>
      <c r="S26" s="2">
        <v>-10.59</v>
      </c>
      <c r="T26" s="2">
        <f t="shared" si="5"/>
        <v>10.59</v>
      </c>
      <c r="U26" s="2">
        <f t="shared" si="10"/>
        <v>10.488833106917163</v>
      </c>
      <c r="V26" s="2">
        <v>5.8700000000000002E-2</v>
      </c>
      <c r="W26" s="2">
        <v>-10.59</v>
      </c>
      <c r="X26" s="2">
        <f t="shared" si="6"/>
        <v>10.59</v>
      </c>
      <c r="Y26" s="2">
        <f t="shared" si="11"/>
        <v>10.488833106917163</v>
      </c>
    </row>
    <row r="27" spans="1:25">
      <c r="A27" s="3" t="s">
        <v>31</v>
      </c>
      <c r="B27" s="3">
        <v>1</v>
      </c>
      <c r="C27">
        <f>62*9.81</f>
        <v>608.22</v>
      </c>
      <c r="D27" s="44">
        <v>1.66</v>
      </c>
      <c r="E27" s="3" t="s">
        <v>54</v>
      </c>
      <c r="F27" s="2">
        <v>3.85E-2</v>
      </c>
      <c r="G27" s="2">
        <v>1402.4</v>
      </c>
      <c r="H27" s="2">
        <f t="shared" si="7"/>
        <v>2.3057446318766237</v>
      </c>
      <c r="I27" s="2">
        <v>8.43E-2</v>
      </c>
      <c r="J27" s="2">
        <v>1485.34</v>
      </c>
      <c r="K27" s="2">
        <f t="shared" si="8"/>
        <v>2.4421097629147344</v>
      </c>
      <c r="L27" s="2">
        <v>5.6800000000000003E-2</v>
      </c>
      <c r="M27" s="2">
        <v>153.77160000000001</v>
      </c>
      <c r="N27" s="2">
        <f t="shared" si="12"/>
        <v>0.25282233402387294</v>
      </c>
      <c r="O27" s="2">
        <v>0.14119999999999999</v>
      </c>
      <c r="P27" s="2">
        <v>317.84379999999999</v>
      </c>
      <c r="Q27" s="2">
        <f t="shared" si="9"/>
        <v>0.5225803163329058</v>
      </c>
      <c r="R27" s="2">
        <v>4.7699999999999999E-2</v>
      </c>
      <c r="S27" s="2">
        <v>-10.31</v>
      </c>
      <c r="T27" s="2">
        <f t="shared" si="5"/>
        <v>10.31</v>
      </c>
      <c r="U27" s="2">
        <f t="shared" si="10"/>
        <v>10.211507963391497</v>
      </c>
      <c r="V27" s="2">
        <v>8.9800000000000005E-2</v>
      </c>
      <c r="W27" s="2">
        <v>-7.17</v>
      </c>
      <c r="X27" s="2">
        <f t="shared" si="6"/>
        <v>7.17</v>
      </c>
      <c r="Y27" s="2">
        <f t="shared" si="11"/>
        <v>7.101504568139382</v>
      </c>
    </row>
    <row r="28" spans="1:25">
      <c r="A28" s="3" t="s">
        <v>32</v>
      </c>
      <c r="B28" s="3">
        <v>1</v>
      </c>
      <c r="C28">
        <f>55.5*9.81</f>
        <v>544.45500000000004</v>
      </c>
      <c r="D28" s="44">
        <v>1.55</v>
      </c>
      <c r="E28" s="3" t="s">
        <v>55</v>
      </c>
      <c r="F28" s="2"/>
      <c r="G28" s="2"/>
      <c r="H28" s="2"/>
      <c r="I28" s="2">
        <v>7.2800000000000004E-2</v>
      </c>
      <c r="J28" s="2">
        <v>1164.32</v>
      </c>
      <c r="K28" s="2">
        <f t="shared" si="8"/>
        <v>2.138505477955019</v>
      </c>
      <c r="L28" s="2">
        <v>2.2200000000000001E-2</v>
      </c>
      <c r="M28" s="2">
        <v>123.80410000000001</v>
      </c>
      <c r="N28" s="2">
        <f t="shared" si="12"/>
        <v>0.22739087711564776</v>
      </c>
      <c r="O28" s="2">
        <v>0.1187</v>
      </c>
      <c r="P28" s="2">
        <v>307.72840000000002</v>
      </c>
      <c r="Q28" s="2">
        <f t="shared" si="9"/>
        <v>0.56520447052557143</v>
      </c>
      <c r="R28" s="2">
        <v>5.2200000000000003E-2</v>
      </c>
      <c r="S28" s="2">
        <v>-6.85</v>
      </c>
      <c r="T28" s="2">
        <f t="shared" si="5"/>
        <v>6.85</v>
      </c>
      <c r="U28" s="2">
        <f t="shared" si="10"/>
        <v>8.1170249859211072</v>
      </c>
      <c r="V28" s="2">
        <v>0.1409</v>
      </c>
      <c r="W28" s="2">
        <v>-1.64</v>
      </c>
      <c r="X28" s="2">
        <f t="shared" si="6"/>
        <v>1.64</v>
      </c>
      <c r="Y28" s="2">
        <f t="shared" si="11"/>
        <v>1.9433461280161484</v>
      </c>
    </row>
    <row r="29" spans="1:25">
      <c r="A29" s="3" t="s">
        <v>33</v>
      </c>
      <c r="B29" s="3">
        <v>1</v>
      </c>
      <c r="C29">
        <f>55.5*9.81</f>
        <v>544.45500000000004</v>
      </c>
      <c r="D29" s="44">
        <v>1.55</v>
      </c>
      <c r="E29" s="3" t="s">
        <v>55</v>
      </c>
      <c r="F29" s="2">
        <v>4.5499999999999999E-2</v>
      </c>
      <c r="G29" s="2">
        <v>1076.68</v>
      </c>
      <c r="H29" s="2">
        <f t="shared" si="7"/>
        <v>1.9775371701977207</v>
      </c>
      <c r="I29" s="2">
        <v>8.4000000000000005E-2</v>
      </c>
      <c r="J29" s="2">
        <v>1157.47</v>
      </c>
      <c r="K29" s="2">
        <f t="shared" si="8"/>
        <v>2.1259240892268414</v>
      </c>
      <c r="L29" s="2">
        <v>2.4500000000000001E-2</v>
      </c>
      <c r="M29" s="2">
        <v>160.03120000000001</v>
      </c>
      <c r="N29" s="2">
        <f t="shared" si="12"/>
        <v>0.29392915851631446</v>
      </c>
      <c r="O29" s="2">
        <v>0.1278</v>
      </c>
      <c r="P29" s="2">
        <v>316.52730000000003</v>
      </c>
      <c r="Q29" s="2">
        <f t="shared" si="9"/>
        <v>0.58136540209934706</v>
      </c>
      <c r="R29" s="2">
        <v>5.4199999999999998E-2</v>
      </c>
      <c r="S29" s="2">
        <v>-9.51</v>
      </c>
      <c r="T29" s="2">
        <f t="shared" si="5"/>
        <v>9.51</v>
      </c>
      <c r="U29" s="2">
        <f t="shared" si="10"/>
        <v>11.269037608191201</v>
      </c>
      <c r="V29" s="2">
        <v>0.13819999999999999</v>
      </c>
      <c r="W29" s="2">
        <v>11.38</v>
      </c>
      <c r="X29" s="2">
        <f t="shared" si="6"/>
        <v>11.38</v>
      </c>
      <c r="Y29" s="2">
        <f t="shared" si="11"/>
        <v>13.484926180990104</v>
      </c>
    </row>
    <row r="30" spans="1:25">
      <c r="A30" s="3" t="s">
        <v>34</v>
      </c>
      <c r="B30" s="3">
        <v>1</v>
      </c>
      <c r="C30">
        <f>55.5*9.81</f>
        <v>544.45500000000004</v>
      </c>
      <c r="D30" s="44">
        <v>1.55</v>
      </c>
      <c r="E30" s="3" t="s">
        <v>55</v>
      </c>
      <c r="F30" s="2">
        <v>3.6700000000000003E-2</v>
      </c>
      <c r="G30" s="2">
        <v>1064</v>
      </c>
      <c r="H30" s="2">
        <f t="shared" si="7"/>
        <v>1.9542478258074587</v>
      </c>
      <c r="I30" s="2">
        <v>8.1699999999999995E-2</v>
      </c>
      <c r="J30" s="2">
        <v>1235.5999999999999</v>
      </c>
      <c r="K30" s="2">
        <f t="shared" si="8"/>
        <v>2.2694253886914435</v>
      </c>
      <c r="L30" s="2">
        <v>2.3300000000000001E-2</v>
      </c>
      <c r="M30" s="2">
        <v>161.46369999999999</v>
      </c>
      <c r="N30" s="2">
        <f t="shared" si="12"/>
        <v>0.29656022995472531</v>
      </c>
      <c r="O30" s="2">
        <v>0.1217</v>
      </c>
      <c r="P30" s="2">
        <v>347.77710000000002</v>
      </c>
      <c r="Q30" s="2">
        <f t="shared" si="9"/>
        <v>0.63876188114720223</v>
      </c>
      <c r="R30" s="2">
        <v>5.1700000000000003E-2</v>
      </c>
      <c r="S30" s="2">
        <v>-9.31</v>
      </c>
      <c r="T30" s="2">
        <f t="shared" si="5"/>
        <v>9.31</v>
      </c>
      <c r="U30" s="2">
        <f t="shared" si="10"/>
        <v>11.032044177945332</v>
      </c>
      <c r="V30" s="2">
        <v>9.8299999999999998E-2</v>
      </c>
      <c r="W30" s="2">
        <v>-5.47</v>
      </c>
      <c r="X30" s="2">
        <f t="shared" si="6"/>
        <v>5.47</v>
      </c>
      <c r="Y30" s="2">
        <f t="shared" si="11"/>
        <v>6.4817703172245924</v>
      </c>
    </row>
    <row r="31" spans="1:25">
      <c r="A31" s="3" t="s">
        <v>35</v>
      </c>
      <c r="B31" s="3">
        <v>1</v>
      </c>
      <c r="C31">
        <f>97*9.81</f>
        <v>951.57</v>
      </c>
      <c r="D31" s="44">
        <v>1.75</v>
      </c>
      <c r="E31" s="3" t="s">
        <v>56</v>
      </c>
      <c r="F31" s="2"/>
      <c r="G31" s="2"/>
      <c r="H31" s="2"/>
      <c r="I31" s="2">
        <v>7.9200000000000007E-2</v>
      </c>
      <c r="J31" s="2">
        <v>2395.62</v>
      </c>
      <c r="K31" s="2">
        <f t="shared" si="8"/>
        <v>2.5175446893029414</v>
      </c>
      <c r="L31" s="2">
        <v>2.3800000000000002E-2</v>
      </c>
      <c r="M31" s="2">
        <v>301.0847</v>
      </c>
      <c r="N31" s="2">
        <f t="shared" si="12"/>
        <v>0.31640835671574341</v>
      </c>
      <c r="O31" s="2">
        <v>0.114</v>
      </c>
      <c r="P31" s="2">
        <v>712.70699999999999</v>
      </c>
      <c r="Q31" s="2">
        <f t="shared" si="9"/>
        <v>0.74898010656073644</v>
      </c>
      <c r="R31" s="2">
        <v>3.3300000000000003E-2</v>
      </c>
      <c r="S31" s="2">
        <v>5.19</v>
      </c>
      <c r="T31" s="2">
        <f t="shared" si="5"/>
        <v>5.19</v>
      </c>
      <c r="U31" s="2">
        <f t="shared" si="10"/>
        <v>3.1166538307368725</v>
      </c>
      <c r="V31" s="2">
        <v>7.7600000000000002E-2</v>
      </c>
      <c r="W31" s="2">
        <v>-19.04</v>
      </c>
      <c r="X31" s="2">
        <f t="shared" si="6"/>
        <v>19.04</v>
      </c>
      <c r="Y31" s="2">
        <f t="shared" si="11"/>
        <v>11.433735826055885</v>
      </c>
    </row>
    <row r="32" spans="1:25">
      <c r="A32" s="3" t="s">
        <v>36</v>
      </c>
      <c r="B32" s="3">
        <v>1</v>
      </c>
      <c r="C32">
        <f>97*9.81</f>
        <v>951.57</v>
      </c>
      <c r="D32" s="44">
        <v>1.75</v>
      </c>
      <c r="E32" s="3" t="s">
        <v>56</v>
      </c>
      <c r="F32" s="2"/>
      <c r="G32" s="2"/>
      <c r="H32" s="2"/>
      <c r="I32" s="2">
        <v>8.2299999999999998E-2</v>
      </c>
      <c r="J32" s="2">
        <v>2082.59</v>
      </c>
      <c r="K32" s="2">
        <f t="shared" si="8"/>
        <v>2.1885830784913356</v>
      </c>
      <c r="L32" s="2">
        <v>4.9099999999999998E-2</v>
      </c>
      <c r="M32" s="2">
        <v>316.47340000000003</v>
      </c>
      <c r="N32" s="2">
        <f t="shared" si="12"/>
        <v>0.33258026209317237</v>
      </c>
      <c r="O32" s="2">
        <v>0.1172</v>
      </c>
      <c r="P32" s="2">
        <v>669.68529999999998</v>
      </c>
      <c r="Q32" s="2">
        <f t="shared" si="9"/>
        <v>0.70376882415376685</v>
      </c>
      <c r="R32" s="2">
        <v>3.3300000000000003E-2</v>
      </c>
      <c r="S32" s="2">
        <v>3.58</v>
      </c>
      <c r="T32" s="2">
        <f t="shared" si="5"/>
        <v>3.58</v>
      </c>
      <c r="U32" s="2">
        <f t="shared" si="10"/>
        <v>2.1498305807394997</v>
      </c>
      <c r="V32" s="2">
        <v>8.0699999999999994E-2</v>
      </c>
      <c r="W32" s="2">
        <v>-15.78</v>
      </c>
      <c r="X32" s="2">
        <f t="shared" si="6"/>
        <v>15.78</v>
      </c>
      <c r="Y32" s="2">
        <f t="shared" si="11"/>
        <v>9.4760688726450564</v>
      </c>
    </row>
    <row r="33" spans="1:25">
      <c r="A33" s="3" t="s">
        <v>37</v>
      </c>
      <c r="B33" s="3">
        <v>1</v>
      </c>
      <c r="C33">
        <f>97*9.81</f>
        <v>951.57</v>
      </c>
      <c r="D33" s="44">
        <v>1.75</v>
      </c>
      <c r="E33" s="3" t="s">
        <v>56</v>
      </c>
      <c r="F33" s="2"/>
      <c r="G33" s="2"/>
      <c r="H33" s="2"/>
      <c r="I33" s="2">
        <v>9.3299999999999994E-2</v>
      </c>
      <c r="J33" s="2">
        <v>2023.36</v>
      </c>
      <c r="K33" s="2">
        <f t="shared" si="8"/>
        <v>2.1263385772985695</v>
      </c>
      <c r="L33" s="2">
        <v>1.83E-2</v>
      </c>
      <c r="M33" s="2">
        <v>192.20660000000001</v>
      </c>
      <c r="N33" s="2">
        <f t="shared" si="12"/>
        <v>0.20198892356841849</v>
      </c>
      <c r="O33" s="2">
        <v>0.12330000000000001</v>
      </c>
      <c r="P33" s="2">
        <v>655.44069999999999</v>
      </c>
      <c r="Q33" s="2">
        <f t="shared" si="9"/>
        <v>0.68879924755929667</v>
      </c>
      <c r="R33" s="2">
        <v>4.6699999999999998E-2</v>
      </c>
      <c r="S33" s="2">
        <v>-6.54</v>
      </c>
      <c r="T33" s="2">
        <f t="shared" si="5"/>
        <v>6.54</v>
      </c>
      <c r="U33" s="2">
        <f t="shared" si="10"/>
        <v>3.9273441335297004</v>
      </c>
      <c r="V33" s="2">
        <v>0.14499999999999999</v>
      </c>
      <c r="W33" s="2">
        <v>8.9700000000000006</v>
      </c>
      <c r="X33" s="2">
        <f t="shared" si="6"/>
        <v>8.9700000000000006</v>
      </c>
      <c r="Y33" s="2">
        <f t="shared" si="11"/>
        <v>5.3865866785567915</v>
      </c>
    </row>
    <row r="34" spans="1:25">
      <c r="A34" s="3" t="s">
        <v>38</v>
      </c>
      <c r="B34" s="3">
        <v>1</v>
      </c>
      <c r="C34">
        <f>88*9.81</f>
        <v>863.28000000000009</v>
      </c>
      <c r="D34" s="44">
        <v>1.81</v>
      </c>
      <c r="E34" s="3" t="s">
        <v>57</v>
      </c>
      <c r="F34" s="2">
        <v>3.6700000000000003E-2</v>
      </c>
      <c r="G34" s="2">
        <v>2090.83</v>
      </c>
      <c r="H34" s="2">
        <f t="shared" si="7"/>
        <v>2.4219604299879527</v>
      </c>
      <c r="I34" s="2">
        <v>0.09</v>
      </c>
      <c r="J34" s="2">
        <v>2213.4699999999998</v>
      </c>
      <c r="K34" s="2">
        <f t="shared" si="8"/>
        <v>2.564023260124177</v>
      </c>
      <c r="L34" s="2">
        <v>5.8299999999999998E-2</v>
      </c>
      <c r="M34" s="2">
        <v>188.1885</v>
      </c>
      <c r="N34" s="2">
        <f t="shared" si="12"/>
        <v>0.21799242424242424</v>
      </c>
      <c r="O34" s="2">
        <v>0.1283</v>
      </c>
      <c r="P34" s="2">
        <v>568.0317</v>
      </c>
      <c r="Q34" s="2">
        <f t="shared" si="9"/>
        <v>0.65799242424242421</v>
      </c>
      <c r="R34" s="2">
        <v>0.05</v>
      </c>
      <c r="S34" s="2">
        <v>-11.46</v>
      </c>
      <c r="T34" s="2">
        <f t="shared" si="5"/>
        <v>11.46</v>
      </c>
      <c r="U34" s="2">
        <f t="shared" si="10"/>
        <v>7.3342272642794715</v>
      </c>
      <c r="V34" s="2">
        <v>0.1033</v>
      </c>
      <c r="W34" s="2">
        <v>-3.35</v>
      </c>
      <c r="X34" s="2">
        <f t="shared" si="6"/>
        <v>3.35</v>
      </c>
      <c r="Y34" s="2">
        <f t="shared" si="11"/>
        <v>2.1439495057012414</v>
      </c>
    </row>
    <row r="35" spans="1:25">
      <c r="A35" s="3" t="s">
        <v>39</v>
      </c>
      <c r="B35" s="3">
        <v>1</v>
      </c>
      <c r="C35">
        <f>88*9.81</f>
        <v>863.28000000000009</v>
      </c>
      <c r="D35" s="44">
        <v>1.81</v>
      </c>
      <c r="E35" s="3" t="s">
        <v>57</v>
      </c>
      <c r="F35" s="2"/>
      <c r="G35" s="2"/>
      <c r="H35" s="2"/>
      <c r="I35" s="2">
        <v>9.2700000000000005E-2</v>
      </c>
      <c r="J35" s="2">
        <v>1999.96</v>
      </c>
      <c r="K35" s="2">
        <f t="shared" si="8"/>
        <v>2.3166991011027704</v>
      </c>
      <c r="L35" s="2">
        <v>2.4500000000000001E-2</v>
      </c>
      <c r="M35" s="2">
        <v>165.1053</v>
      </c>
      <c r="N35" s="2">
        <f t="shared" si="12"/>
        <v>0.19125347511815399</v>
      </c>
      <c r="O35" s="2">
        <v>0.13469999999999999</v>
      </c>
      <c r="P35" s="2">
        <v>630.18870000000004</v>
      </c>
      <c r="Q35" s="2">
        <f t="shared" si="9"/>
        <v>0.72999339727550738</v>
      </c>
      <c r="R35" s="2">
        <v>5.9499999999999997E-2</v>
      </c>
      <c r="S35" s="2">
        <v>-7.3</v>
      </c>
      <c r="T35" s="2">
        <f t="shared" si="5"/>
        <v>7.3</v>
      </c>
      <c r="U35" s="2">
        <f t="shared" si="10"/>
        <v>4.6718899676474805</v>
      </c>
      <c r="V35" s="2">
        <v>5.9499999999999997E-2</v>
      </c>
      <c r="W35" s="2">
        <v>-7.3</v>
      </c>
      <c r="X35" s="2">
        <f t="shared" si="6"/>
        <v>7.3</v>
      </c>
      <c r="Y35" s="2">
        <f t="shared" si="11"/>
        <v>4.6718899676474805</v>
      </c>
    </row>
    <row r="36" spans="1:25">
      <c r="A36" s="3" t="s">
        <v>40</v>
      </c>
      <c r="B36" s="3">
        <v>1</v>
      </c>
      <c r="C36">
        <f>88*9.81</f>
        <v>863.28000000000009</v>
      </c>
      <c r="D36" s="44">
        <v>1.81</v>
      </c>
      <c r="E36" s="3" t="s">
        <v>57</v>
      </c>
      <c r="F36" s="2">
        <v>3.6700000000000003E-2</v>
      </c>
      <c r="G36" s="2">
        <v>2404.2600000000002</v>
      </c>
      <c r="H36" s="2">
        <f t="shared" si="7"/>
        <v>2.7850291909924936</v>
      </c>
      <c r="I36" s="2">
        <v>8.5000000000000006E-2</v>
      </c>
      <c r="J36" s="2">
        <v>2141.14</v>
      </c>
      <c r="K36" s="2">
        <f t="shared" si="8"/>
        <v>2.4802381614308215</v>
      </c>
      <c r="L36" s="2">
        <v>5.8299999999999998E-2</v>
      </c>
      <c r="M36" s="2">
        <v>199.0624</v>
      </c>
      <c r="N36" s="2">
        <f t="shared" si="12"/>
        <v>0.2305884533407469</v>
      </c>
      <c r="O36" s="2">
        <v>0.125</v>
      </c>
      <c r="P36" s="2">
        <v>535.14779999999996</v>
      </c>
      <c r="Q36" s="2">
        <f t="shared" si="9"/>
        <v>0.61990061162079502</v>
      </c>
      <c r="R36" s="2">
        <v>4.4999999999999998E-2</v>
      </c>
      <c r="S36" s="2">
        <v>-13.56</v>
      </c>
      <c r="T36" s="2">
        <f t="shared" si="5"/>
        <v>13.56</v>
      </c>
      <c r="U36" s="2">
        <f t="shared" si="10"/>
        <v>8.6781956111369656</v>
      </c>
      <c r="V36" s="2">
        <v>7.4999999999999997E-2</v>
      </c>
      <c r="W36" s="2">
        <v>2.4700000000000002</v>
      </c>
      <c r="X36" s="2">
        <f t="shared" si="6"/>
        <v>2.4700000000000002</v>
      </c>
      <c r="Y36" s="2">
        <f t="shared" si="11"/>
        <v>1.5807627698752438</v>
      </c>
    </row>
    <row r="37" spans="1:25">
      <c r="A37" s="3" t="s">
        <v>41</v>
      </c>
      <c r="B37" s="3">
        <v>1</v>
      </c>
      <c r="C37">
        <f>115.5*9.81</f>
        <v>1133.0550000000001</v>
      </c>
      <c r="D37" s="44">
        <v>2.02</v>
      </c>
      <c r="E37" s="3" t="s">
        <v>58</v>
      </c>
      <c r="F37" s="2">
        <v>5.6000000000000001E-2</v>
      </c>
      <c r="G37" s="2">
        <v>2838.82</v>
      </c>
      <c r="H37" s="2">
        <f t="shared" si="7"/>
        <v>2.5054564871078631</v>
      </c>
      <c r="I37" s="2">
        <v>8.4000000000000005E-2</v>
      </c>
      <c r="J37" s="2">
        <v>2773.32</v>
      </c>
      <c r="K37" s="2">
        <f t="shared" si="8"/>
        <v>2.4476481724188148</v>
      </c>
      <c r="L37" s="2">
        <v>4.5499999999999999E-2</v>
      </c>
      <c r="M37" s="2">
        <v>300.2987</v>
      </c>
      <c r="N37" s="2">
        <f t="shared" si="12"/>
        <v>0.26503453053911769</v>
      </c>
      <c r="O37" s="2">
        <v>0.13300000000000001</v>
      </c>
      <c r="P37" s="2">
        <v>675.33529999999996</v>
      </c>
      <c r="Q37" s="2">
        <f t="shared" si="9"/>
        <v>0.59603046630569556</v>
      </c>
      <c r="R37" s="2">
        <v>1.2200000000000001E-2</v>
      </c>
      <c r="S37" s="2">
        <v>-1.85</v>
      </c>
      <c r="T37" s="2">
        <f t="shared" si="5"/>
        <v>1.85</v>
      </c>
      <c r="U37" s="2">
        <f t="shared" si="10"/>
        <v>0.80829402293658814</v>
      </c>
      <c r="V37" s="2">
        <v>9.4500000000000001E-2</v>
      </c>
      <c r="W37" s="2">
        <v>-35.74</v>
      </c>
      <c r="X37" s="2">
        <f t="shared" si="6"/>
        <v>35.74</v>
      </c>
      <c r="Y37" s="2">
        <f t="shared" si="11"/>
        <v>15.615366691758735</v>
      </c>
    </row>
    <row r="38" spans="1:25">
      <c r="A38" s="3" t="s">
        <v>42</v>
      </c>
      <c r="B38" s="3">
        <v>1</v>
      </c>
      <c r="C38">
        <f>115.5*9.81</f>
        <v>1133.0550000000001</v>
      </c>
      <c r="D38" s="44">
        <v>2.02</v>
      </c>
      <c r="E38" s="3" t="s">
        <v>58</v>
      </c>
      <c r="F38" s="2">
        <v>4.5499999999999999E-2</v>
      </c>
      <c r="G38" s="2">
        <v>2542.5700000000002</v>
      </c>
      <c r="H38" s="2">
        <f t="shared" si="7"/>
        <v>2.2439952164722805</v>
      </c>
      <c r="I38" s="2">
        <v>8.7499999999999994E-2</v>
      </c>
      <c r="J38" s="2">
        <v>2541.4299999999998</v>
      </c>
      <c r="K38" s="2">
        <f t="shared" si="8"/>
        <v>2.242989087025784</v>
      </c>
      <c r="L38" s="2">
        <v>1.7500000000000002E-2</v>
      </c>
      <c r="M38" s="2">
        <v>239.82589999999999</v>
      </c>
      <c r="N38" s="2">
        <f t="shared" si="12"/>
        <v>0.21166307019518027</v>
      </c>
      <c r="O38" s="2">
        <v>0.13300000000000001</v>
      </c>
      <c r="P38" s="2">
        <v>680.46109999999999</v>
      </c>
      <c r="Q38" s="2">
        <f t="shared" si="9"/>
        <v>0.6005543420222319</v>
      </c>
      <c r="R38" s="2">
        <v>5.1999999999999998E-3</v>
      </c>
      <c r="S38" s="2">
        <v>0.19</v>
      </c>
      <c r="T38" s="2">
        <f t="shared" si="5"/>
        <v>0.19</v>
      </c>
      <c r="U38" s="2">
        <f t="shared" si="10"/>
        <v>8.3013980734027978E-2</v>
      </c>
      <c r="V38" s="2">
        <v>9.0999999999999998E-2</v>
      </c>
      <c r="W38" s="2">
        <v>-33.590000000000003</v>
      </c>
      <c r="X38" s="2">
        <f t="shared" si="6"/>
        <v>33.590000000000003</v>
      </c>
      <c r="Y38" s="2">
        <f t="shared" si="11"/>
        <v>14.6759979624</v>
      </c>
    </row>
    <row r="39" spans="1:25">
      <c r="A39" s="3" t="s">
        <v>43</v>
      </c>
      <c r="B39" s="3">
        <v>1</v>
      </c>
      <c r="C39">
        <f>115.5*9.81</f>
        <v>1133.0550000000001</v>
      </c>
      <c r="D39" s="44">
        <v>2.02</v>
      </c>
      <c r="E39" s="3" t="s">
        <v>58</v>
      </c>
      <c r="F39" s="2">
        <v>4.0300000000000002E-2</v>
      </c>
      <c r="G39" s="2">
        <v>2504.4</v>
      </c>
      <c r="H39" s="2">
        <f t="shared" si="7"/>
        <v>2.2103075314084486</v>
      </c>
      <c r="I39" s="2">
        <v>9.3899999999999997E-2</v>
      </c>
      <c r="J39" s="2">
        <v>2348.92</v>
      </c>
      <c r="K39" s="2">
        <f t="shared" si="8"/>
        <v>2.0730855960213757</v>
      </c>
      <c r="L39" s="2">
        <v>2.3E-2</v>
      </c>
      <c r="M39" s="2">
        <v>265.74009999999998</v>
      </c>
      <c r="N39" s="2">
        <f t="shared" si="12"/>
        <v>0.23453415765342367</v>
      </c>
      <c r="O39" s="2">
        <v>0.13800000000000001</v>
      </c>
      <c r="P39" s="2">
        <v>661.71100000000001</v>
      </c>
      <c r="Q39" s="2">
        <f t="shared" si="9"/>
        <v>0.58400607207946653</v>
      </c>
      <c r="R39" s="2">
        <v>4.9799999999999997E-2</v>
      </c>
      <c r="S39" s="2">
        <v>-22.28</v>
      </c>
      <c r="T39" s="2">
        <f t="shared" si="5"/>
        <v>22.28</v>
      </c>
      <c r="U39" s="2">
        <f t="shared" si="10"/>
        <v>9.734481530284965</v>
      </c>
      <c r="V39" s="2">
        <v>9.1999999999999998E-2</v>
      </c>
      <c r="W39" s="2">
        <v>-25.38</v>
      </c>
      <c r="X39" s="2">
        <f t="shared" si="6"/>
        <v>25.38</v>
      </c>
      <c r="Y39" s="2">
        <f t="shared" si="11"/>
        <v>11.088920163313841</v>
      </c>
    </row>
    <row r="40" spans="1:25">
      <c r="A40" s="3" t="s">
        <v>44</v>
      </c>
      <c r="B40" s="3">
        <v>1</v>
      </c>
      <c r="C40">
        <f>99*9.91</f>
        <v>981.09</v>
      </c>
      <c r="D40" s="45">
        <v>1.87</v>
      </c>
      <c r="E40" s="3" t="s">
        <v>59</v>
      </c>
      <c r="F40" s="2"/>
      <c r="G40" s="2"/>
      <c r="H40" s="2"/>
      <c r="I40" s="2">
        <v>0.1045</v>
      </c>
      <c r="J40" s="2">
        <v>2109.2600000000002</v>
      </c>
      <c r="K40" s="2">
        <f t="shared" si="8"/>
        <v>2.1499148905808845</v>
      </c>
      <c r="L40" s="2">
        <v>2.3800000000000002E-2</v>
      </c>
      <c r="M40" s="2">
        <v>364.06119999999999</v>
      </c>
      <c r="N40" s="2">
        <f t="shared" si="12"/>
        <v>0.37107829047284141</v>
      </c>
      <c r="O40" s="2">
        <v>0.14480000000000001</v>
      </c>
      <c r="P40" s="2">
        <v>754.447</v>
      </c>
      <c r="Q40" s="2">
        <f t="shared" si="9"/>
        <v>0.7689885739330744</v>
      </c>
      <c r="R40" s="2">
        <v>3.4799999999999998E-2</v>
      </c>
      <c r="S40" s="2">
        <v>10.82</v>
      </c>
      <c r="T40" s="2">
        <f t="shared" si="5"/>
        <v>10.82</v>
      </c>
      <c r="U40" s="2">
        <f t="shared" si="10"/>
        <v>5.8976202557201605</v>
      </c>
      <c r="V40" s="2">
        <v>0.12470000000000001</v>
      </c>
      <c r="W40" s="2">
        <v>-7.09</v>
      </c>
      <c r="X40" s="2">
        <f t="shared" si="6"/>
        <v>7.09</v>
      </c>
      <c r="Y40" s="2">
        <f t="shared" si="11"/>
        <v>3.864521960541214</v>
      </c>
    </row>
    <row r="41" spans="1:25">
      <c r="A41" s="3" t="s">
        <v>45</v>
      </c>
      <c r="B41" s="3">
        <v>1</v>
      </c>
      <c r="C41">
        <f>99*9.91</f>
        <v>981.09</v>
      </c>
      <c r="D41" s="45">
        <v>1.87</v>
      </c>
      <c r="E41" s="3" t="s">
        <v>59</v>
      </c>
      <c r="F41" s="2">
        <v>5.3699999999999998E-2</v>
      </c>
      <c r="G41" s="2">
        <v>1744</v>
      </c>
      <c r="H41" s="2">
        <f t="shared" si="7"/>
        <v>1.7776146938609096</v>
      </c>
      <c r="I41" s="2">
        <v>0.10730000000000001</v>
      </c>
      <c r="J41" s="2">
        <v>2103.67</v>
      </c>
      <c r="K41" s="2">
        <f t="shared" si="8"/>
        <v>2.1442171462353099</v>
      </c>
      <c r="L41" s="2">
        <v>2.4899999999999999E-2</v>
      </c>
      <c r="M41" s="2">
        <v>247.31440000000001</v>
      </c>
      <c r="N41" s="2">
        <f t="shared" si="12"/>
        <v>0.25208125656157948</v>
      </c>
      <c r="O41" s="2">
        <v>0.14949999999999999</v>
      </c>
      <c r="P41" s="2">
        <v>750.02430000000004</v>
      </c>
      <c r="Q41" s="2">
        <f t="shared" si="9"/>
        <v>0.76448062868849953</v>
      </c>
      <c r="R41" s="2">
        <v>5.7500000000000002E-2</v>
      </c>
      <c r="S41" s="2">
        <v>-18.829999999999998</v>
      </c>
      <c r="T41" s="2">
        <f t="shared" si="5"/>
        <v>18.829999999999998</v>
      </c>
      <c r="U41" s="2">
        <f t="shared" si="10"/>
        <v>10.263603457967708</v>
      </c>
      <c r="V41" s="2">
        <v>0.1208</v>
      </c>
      <c r="W41" s="2">
        <v>-8.08</v>
      </c>
      <c r="X41" s="2">
        <f t="shared" si="6"/>
        <v>8.08</v>
      </c>
      <c r="Y41" s="2">
        <f t="shared" si="11"/>
        <v>4.4041378619425959</v>
      </c>
    </row>
    <row r="42" spans="1:25">
      <c r="A42" s="3" t="s">
        <v>46</v>
      </c>
      <c r="B42" s="3">
        <v>1</v>
      </c>
      <c r="C42">
        <f>99*9.91</f>
        <v>981.09</v>
      </c>
      <c r="D42" s="45">
        <v>1.87</v>
      </c>
      <c r="E42" s="3" t="s">
        <v>59</v>
      </c>
      <c r="F42" s="2">
        <v>4.9500000000000002E-2</v>
      </c>
      <c r="G42" s="2">
        <v>1874</v>
      </c>
      <c r="H42" s="2">
        <f t="shared" si="7"/>
        <v>1.9101203763161381</v>
      </c>
      <c r="I42" s="2">
        <v>9.35E-2</v>
      </c>
      <c r="J42" s="2">
        <v>2135.36</v>
      </c>
      <c r="K42" s="2">
        <f t="shared" si="8"/>
        <v>2.1765179545199729</v>
      </c>
      <c r="L42" s="2">
        <v>2.5700000000000001E-2</v>
      </c>
      <c r="M42" s="2">
        <v>274.30270000000002</v>
      </c>
      <c r="N42" s="2">
        <f t="shared" si="12"/>
        <v>0.27958974202162901</v>
      </c>
      <c r="O42" s="2">
        <v>0.14119999999999999</v>
      </c>
      <c r="P42" s="2">
        <v>669.88070000000005</v>
      </c>
      <c r="Q42" s="2">
        <f t="shared" si="9"/>
        <v>0.68279230243912381</v>
      </c>
      <c r="R42" s="2">
        <v>5.8700000000000002E-2</v>
      </c>
      <c r="S42" s="2">
        <v>-24.51</v>
      </c>
      <c r="T42" s="2">
        <f t="shared" si="5"/>
        <v>24.51</v>
      </c>
      <c r="U42" s="2">
        <f t="shared" si="10"/>
        <v>13.359581558937258</v>
      </c>
      <c r="V42" s="2">
        <v>5.8700000000000002E-2</v>
      </c>
      <c r="W42" s="2">
        <v>-24.51</v>
      </c>
      <c r="X42" s="2">
        <f t="shared" si="6"/>
        <v>24.51</v>
      </c>
      <c r="Y42" s="2">
        <f t="shared" si="11"/>
        <v>13.359581558937258</v>
      </c>
    </row>
    <row r="43" spans="1:25">
      <c r="A43" s="3"/>
      <c r="B43" s="3">
        <v>2</v>
      </c>
      <c r="C43">
        <f>81.7*9.81</f>
        <v>801.47700000000009</v>
      </c>
      <c r="D43" s="45">
        <v>1.74</v>
      </c>
      <c r="E43" s="3" t="s">
        <v>48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>
      <c r="A44" s="3"/>
      <c r="B44" s="3">
        <v>2</v>
      </c>
      <c r="C44">
        <f>81.7*9.81</f>
        <v>801.47700000000009</v>
      </c>
      <c r="D44" s="45">
        <v>1.74</v>
      </c>
      <c r="E44" s="3" t="s">
        <v>48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>
      <c r="A45" s="3"/>
      <c r="B45" s="3">
        <v>2</v>
      </c>
      <c r="C45">
        <f>81.7*9.81</f>
        <v>801.47700000000009</v>
      </c>
      <c r="D45" s="45">
        <v>1.74</v>
      </c>
      <c r="E45" s="3" t="s">
        <v>48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>
      <c r="A46" s="3" t="s">
        <v>61</v>
      </c>
      <c r="B46" s="3">
        <v>2</v>
      </c>
      <c r="C46">
        <f>75.5*9.81</f>
        <v>740.65500000000009</v>
      </c>
      <c r="D46" s="44">
        <v>1.78</v>
      </c>
      <c r="E46" s="3" t="s">
        <v>49</v>
      </c>
      <c r="F46" s="2">
        <v>4.7199999999999999E-2</v>
      </c>
      <c r="G46" s="2">
        <v>1503.64</v>
      </c>
      <c r="H46" s="2">
        <f t="shared" si="7"/>
        <v>2.0301489897455629</v>
      </c>
      <c r="I46" s="2">
        <v>9.2700000000000005E-2</v>
      </c>
      <c r="J46" s="2">
        <v>1533.77</v>
      </c>
      <c r="K46" s="2">
        <f t="shared" ref="K46:K51" si="13">J46/C46</f>
        <v>2.0708291984797236</v>
      </c>
      <c r="L46" s="2">
        <v>2.2700000000000001E-2</v>
      </c>
      <c r="M46" s="2">
        <v>332.30579999999998</v>
      </c>
      <c r="N46" s="2">
        <f t="shared" ref="N46:N51" si="14">M46/C46</f>
        <v>0.44866476294631097</v>
      </c>
      <c r="O46" s="2">
        <v>0.13300000000000001</v>
      </c>
      <c r="P46" s="2">
        <v>423.59899999999999</v>
      </c>
      <c r="Q46" s="2">
        <f t="shared" ref="Q46:Q51" si="15">P46/C46</f>
        <v>0.57192485030142226</v>
      </c>
      <c r="R46" s="2">
        <v>4.5499999999999999E-2</v>
      </c>
      <c r="S46" s="2">
        <v>-11.11</v>
      </c>
      <c r="T46" s="2">
        <f t="shared" si="5"/>
        <v>11.11</v>
      </c>
      <c r="U46" s="2">
        <f t="shared" ref="U46:U51" si="16">ABS(T46/(C46*D46)*1000)</f>
        <v>8.4270990322185941</v>
      </c>
      <c r="V46" s="2">
        <v>9.9699999999999997E-2</v>
      </c>
      <c r="W46" s="2">
        <v>-4.75</v>
      </c>
      <c r="X46" s="2">
        <f t="shared" si="6"/>
        <v>4.75</v>
      </c>
      <c r="Y46" s="2">
        <f t="shared" ref="Y46:Y51" si="17">ABS(X46/(C46*D46)*1000)</f>
        <v>3.6029451307865283</v>
      </c>
    </row>
    <row r="47" spans="1:25">
      <c r="A47" s="3" t="s">
        <v>62</v>
      </c>
      <c r="B47" s="3">
        <v>2</v>
      </c>
      <c r="C47">
        <f>75.5*9.81</f>
        <v>740.65500000000009</v>
      </c>
      <c r="D47" s="44">
        <v>1.78</v>
      </c>
      <c r="E47" s="3" t="s">
        <v>49</v>
      </c>
      <c r="F47" s="2">
        <v>4.2200000000000001E-2</v>
      </c>
      <c r="G47" s="2">
        <v>1358</v>
      </c>
      <c r="H47" s="2">
        <f t="shared" si="7"/>
        <v>1.8335122290405113</v>
      </c>
      <c r="I47" s="2">
        <v>9.35E-2</v>
      </c>
      <c r="J47" s="2">
        <v>1479.8</v>
      </c>
      <c r="K47" s="2">
        <f t="shared" si="13"/>
        <v>1.9979612640163096</v>
      </c>
      <c r="L47" s="2">
        <v>2.0199999999999999E-2</v>
      </c>
      <c r="M47" s="2">
        <v>258.35770000000002</v>
      </c>
      <c r="N47" s="2">
        <f t="shared" si="14"/>
        <v>0.3488232712936522</v>
      </c>
      <c r="O47" s="2">
        <v>0.13200000000000001</v>
      </c>
      <c r="P47" s="2">
        <v>439.36950000000002</v>
      </c>
      <c r="Q47" s="2">
        <f t="shared" si="15"/>
        <v>0.59321748992445866</v>
      </c>
      <c r="R47" s="2">
        <v>3.85E-2</v>
      </c>
      <c r="S47" s="2">
        <v>-10.09</v>
      </c>
      <c r="T47" s="2">
        <f t="shared" si="5"/>
        <v>10.09</v>
      </c>
      <c r="U47" s="2">
        <f t="shared" si="16"/>
        <v>7.6534139725549624</v>
      </c>
      <c r="V47" s="2">
        <v>9.9000000000000005E-2</v>
      </c>
      <c r="W47" s="2">
        <v>-5.37</v>
      </c>
      <c r="X47" s="2">
        <f t="shared" si="6"/>
        <v>5.37</v>
      </c>
      <c r="Y47" s="2">
        <f t="shared" si="17"/>
        <v>4.0732242846997169</v>
      </c>
    </row>
    <row r="48" spans="1:25">
      <c r="A48" s="3" t="s">
        <v>63</v>
      </c>
      <c r="B48" s="3">
        <v>2</v>
      </c>
      <c r="C48">
        <f>75.5*9.81</f>
        <v>740.65500000000009</v>
      </c>
      <c r="D48" s="44">
        <v>1.78</v>
      </c>
      <c r="E48" s="3" t="s">
        <v>49</v>
      </c>
      <c r="F48" s="2">
        <v>5.0700000000000002E-2</v>
      </c>
      <c r="G48" s="2">
        <v>1580.28</v>
      </c>
      <c r="H48" s="2">
        <f t="shared" si="7"/>
        <v>2.1336249670899403</v>
      </c>
      <c r="I48" s="2">
        <v>8.4000000000000005E-2</v>
      </c>
      <c r="J48" s="2">
        <v>1538.07</v>
      </c>
      <c r="K48" s="2">
        <f t="shared" si="13"/>
        <v>2.0766348704862585</v>
      </c>
      <c r="L48" s="2">
        <v>4.2000000000000003E-2</v>
      </c>
      <c r="M48" s="2">
        <v>160.26859999999999</v>
      </c>
      <c r="N48" s="2">
        <f t="shared" si="14"/>
        <v>0.21638765687128281</v>
      </c>
      <c r="O48" s="2">
        <v>0.1225</v>
      </c>
      <c r="P48" s="2">
        <v>433.29349999999999</v>
      </c>
      <c r="Q48" s="2">
        <f t="shared" si="15"/>
        <v>0.585013940363597</v>
      </c>
      <c r="R48" s="2">
        <v>4.9000000000000002E-2</v>
      </c>
      <c r="S48" s="2">
        <v>-9.17</v>
      </c>
      <c r="T48" s="2">
        <f t="shared" si="5"/>
        <v>9.17</v>
      </c>
      <c r="U48" s="2">
        <f t="shared" si="16"/>
        <v>6.9555803893289401</v>
      </c>
      <c r="V48" s="2">
        <v>0.14169999999999999</v>
      </c>
      <c r="W48" s="2">
        <v>0.7</v>
      </c>
      <c r="X48" s="2">
        <f t="shared" si="6"/>
        <v>0.7</v>
      </c>
      <c r="Y48" s="2">
        <f t="shared" si="17"/>
        <v>0.53096033506327778</v>
      </c>
    </row>
    <row r="49" spans="1:25">
      <c r="A49" s="3" t="s">
        <v>64</v>
      </c>
      <c r="B49" s="3">
        <v>2</v>
      </c>
      <c r="C49">
        <f>72*9.81</f>
        <v>706.32</v>
      </c>
      <c r="D49" s="44">
        <v>1.7</v>
      </c>
      <c r="E49" s="3" t="s">
        <v>50</v>
      </c>
      <c r="F49" s="2"/>
      <c r="G49" s="2"/>
      <c r="H49" s="2"/>
      <c r="I49" s="2">
        <v>7.2800000000000004E-2</v>
      </c>
      <c r="J49" s="2">
        <v>1674.92</v>
      </c>
      <c r="K49" s="2">
        <f t="shared" si="13"/>
        <v>2.3713331068071128</v>
      </c>
      <c r="L49" s="2">
        <v>2.3800000000000002E-2</v>
      </c>
      <c r="M49" s="2">
        <v>279.56349999999998</v>
      </c>
      <c r="N49" s="2">
        <f t="shared" si="14"/>
        <v>0.3958028938724657</v>
      </c>
      <c r="O49" s="2">
        <v>0.114</v>
      </c>
      <c r="P49" s="2">
        <v>498.13889999999998</v>
      </c>
      <c r="Q49" s="2">
        <f t="shared" si="15"/>
        <v>0.70525951410125709</v>
      </c>
      <c r="R49" s="2">
        <v>3.3300000000000003E-2</v>
      </c>
      <c r="S49" s="2">
        <v>4.6900000000000004</v>
      </c>
      <c r="T49" s="2">
        <f t="shared" si="5"/>
        <v>4.6900000000000004</v>
      </c>
      <c r="U49" s="2">
        <f t="shared" si="16"/>
        <v>3.9059116680991117</v>
      </c>
      <c r="V49" s="2">
        <v>7.5999999999999998E-2</v>
      </c>
      <c r="W49" s="2">
        <v>-4.9400000000000004</v>
      </c>
      <c r="X49" s="2">
        <f t="shared" si="6"/>
        <v>4.9400000000000004</v>
      </c>
      <c r="Y49" s="2">
        <f t="shared" si="17"/>
        <v>4.1141159147994912</v>
      </c>
    </row>
    <row r="50" spans="1:25">
      <c r="A50" s="3" t="s">
        <v>65</v>
      </c>
      <c r="B50" s="3">
        <v>2</v>
      </c>
      <c r="C50">
        <f>72*9.81</f>
        <v>706.32</v>
      </c>
      <c r="D50" s="44">
        <v>1.7</v>
      </c>
      <c r="E50" s="3" t="s">
        <v>50</v>
      </c>
      <c r="F50" s="2">
        <v>4.0500000000000001E-2</v>
      </c>
      <c r="G50" s="2">
        <v>1785.6</v>
      </c>
      <c r="H50" s="2">
        <f t="shared" si="7"/>
        <v>2.5280326197757388</v>
      </c>
      <c r="I50" s="2">
        <v>7.1999999999999995E-2</v>
      </c>
      <c r="J50" s="2">
        <v>1811.04</v>
      </c>
      <c r="K50" s="2">
        <f t="shared" si="13"/>
        <v>2.5640502888209307</v>
      </c>
      <c r="L50" s="2">
        <v>1.6500000000000001E-2</v>
      </c>
      <c r="M50" s="2">
        <v>217.85599999999999</v>
      </c>
      <c r="N50" s="2">
        <f t="shared" si="14"/>
        <v>0.30843810171027292</v>
      </c>
      <c r="O50" s="2">
        <v>0.1065</v>
      </c>
      <c r="P50" s="2">
        <v>469.59829999999999</v>
      </c>
      <c r="Q50" s="2">
        <f t="shared" si="15"/>
        <v>0.66485205006229464</v>
      </c>
      <c r="R50" s="2">
        <v>2.2499999999999999E-2</v>
      </c>
      <c r="S50" s="2">
        <v>6.8</v>
      </c>
      <c r="T50" s="2">
        <f t="shared" si="5"/>
        <v>6.8</v>
      </c>
      <c r="U50" s="2">
        <f t="shared" si="16"/>
        <v>5.6631555102503102</v>
      </c>
      <c r="V50" s="2">
        <v>6.9000000000000006E-2</v>
      </c>
      <c r="W50" s="2">
        <v>5.15</v>
      </c>
      <c r="X50" s="2">
        <f t="shared" si="6"/>
        <v>5.15</v>
      </c>
      <c r="Y50" s="2">
        <f t="shared" si="17"/>
        <v>4.2890074820278095</v>
      </c>
    </row>
    <row r="51" spans="1:25">
      <c r="A51" s="3" t="s">
        <v>66</v>
      </c>
      <c r="B51" s="3">
        <v>2</v>
      </c>
      <c r="C51">
        <f>72*9.81</f>
        <v>706.32</v>
      </c>
      <c r="D51" s="44">
        <v>1.7</v>
      </c>
      <c r="E51" s="3" t="s">
        <v>50</v>
      </c>
      <c r="F51" s="2">
        <v>5.7000000000000002E-2</v>
      </c>
      <c r="G51" s="2">
        <v>1765.72</v>
      </c>
      <c r="H51" s="2">
        <f t="shared" si="7"/>
        <v>2.499886736889795</v>
      </c>
      <c r="I51" s="2">
        <v>7.5999999999999998E-2</v>
      </c>
      <c r="J51" s="2">
        <v>1765.72</v>
      </c>
      <c r="K51" s="2">
        <f t="shared" si="13"/>
        <v>2.499886736889795</v>
      </c>
      <c r="L51" s="2">
        <v>2.3800000000000002E-2</v>
      </c>
      <c r="M51" s="2">
        <v>211.22640000000001</v>
      </c>
      <c r="N51" s="2">
        <f t="shared" si="14"/>
        <v>0.29905198776758407</v>
      </c>
      <c r="O51" s="2">
        <v>0.114</v>
      </c>
      <c r="P51" s="2">
        <v>503.21159999999998</v>
      </c>
      <c r="Q51" s="2">
        <f t="shared" si="15"/>
        <v>0.71244138634046883</v>
      </c>
      <c r="R51" s="2">
        <v>3.0099999999999998E-2</v>
      </c>
      <c r="S51" s="2">
        <v>7.52</v>
      </c>
      <c r="T51" s="2">
        <f t="shared" si="5"/>
        <v>7.52</v>
      </c>
      <c r="U51" s="2">
        <f t="shared" si="16"/>
        <v>6.2627837407474019</v>
      </c>
      <c r="V51" s="2">
        <v>6.4899999999999999E-2</v>
      </c>
      <c r="W51" s="2">
        <v>-6.25</v>
      </c>
      <c r="X51" s="2">
        <f t="shared" si="6"/>
        <v>6.25</v>
      </c>
      <c r="Y51" s="2">
        <f t="shared" si="17"/>
        <v>5.2051061675094772</v>
      </c>
    </row>
    <row r="52" spans="1:25">
      <c r="A52" s="3"/>
      <c r="B52" s="3">
        <v>2</v>
      </c>
      <c r="C52">
        <f>78*9.81</f>
        <v>765.18000000000006</v>
      </c>
      <c r="D52" s="44">
        <v>1.8</v>
      </c>
      <c r="E52" s="3" t="s">
        <v>51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>
      <c r="A53" s="3"/>
      <c r="B53" s="3">
        <v>2</v>
      </c>
      <c r="C53">
        <f>78*9.81</f>
        <v>765.18000000000006</v>
      </c>
      <c r="D53" s="44">
        <v>1.8</v>
      </c>
      <c r="E53" s="3" t="s">
        <v>51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>
      <c r="A54" s="3"/>
      <c r="B54" s="3">
        <v>2</v>
      </c>
      <c r="C54">
        <f>78*9.81</f>
        <v>765.18000000000006</v>
      </c>
      <c r="D54" s="44">
        <v>1.8</v>
      </c>
      <c r="E54" s="3" t="s">
        <v>51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>
      <c r="A55" s="3" t="s">
        <v>67</v>
      </c>
      <c r="B55" s="3">
        <v>2</v>
      </c>
      <c r="C55">
        <f>85*9.81</f>
        <v>833.85</v>
      </c>
      <c r="D55" s="44">
        <v>1.95</v>
      </c>
      <c r="E55" s="3" t="s">
        <v>90</v>
      </c>
      <c r="F55" s="2"/>
      <c r="G55" s="2"/>
      <c r="H55" s="2"/>
      <c r="I55" s="2">
        <v>9.2700000000000005E-2</v>
      </c>
      <c r="J55" s="2">
        <v>1594.99</v>
      </c>
      <c r="K55" s="2">
        <f t="shared" ref="K55:K72" si="18">J55/C55</f>
        <v>1.9128020627211129</v>
      </c>
      <c r="L55" s="2">
        <v>2.4500000000000001E-2</v>
      </c>
      <c r="M55" s="2">
        <v>169.71680000000001</v>
      </c>
      <c r="N55" s="2">
        <f t="shared" ref="N55:N72" si="19">M55/C55</f>
        <v>0.20353396893925765</v>
      </c>
      <c r="O55" s="2">
        <v>0.13469999999999999</v>
      </c>
      <c r="P55" s="2">
        <v>465.06060000000002</v>
      </c>
      <c r="Q55" s="2">
        <f t="shared" ref="Q55:Q72" si="20">P55/C55</f>
        <v>0.55772692930383161</v>
      </c>
      <c r="R55" s="2">
        <v>3.32E-2</v>
      </c>
      <c r="S55" s="2">
        <v>2.59</v>
      </c>
      <c r="T55" s="2">
        <f t="shared" si="5"/>
        <v>2.59</v>
      </c>
      <c r="U55" s="2">
        <f t="shared" ref="U55:U72" si="21">ABS(T55/(C55*D55)*1000)</f>
        <v>1.592858581525608</v>
      </c>
      <c r="V55" s="2">
        <v>6.6500000000000004E-2</v>
      </c>
      <c r="W55" s="2">
        <v>-4.3</v>
      </c>
      <c r="X55" s="2">
        <f t="shared" si="6"/>
        <v>4.3</v>
      </c>
      <c r="Y55" s="2">
        <f t="shared" ref="Y55:Y72" si="22">ABS(X55/(C55*D55)*1000)</f>
        <v>2.6445142473205077</v>
      </c>
    </row>
    <row r="56" spans="1:25">
      <c r="A56" s="3" t="s">
        <v>67</v>
      </c>
      <c r="B56" s="3">
        <v>2</v>
      </c>
      <c r="C56">
        <f>85*9.81</f>
        <v>833.85</v>
      </c>
      <c r="D56" s="44">
        <v>1.95</v>
      </c>
      <c r="E56" s="3" t="s">
        <v>90</v>
      </c>
      <c r="F56" s="2"/>
      <c r="G56" s="2"/>
      <c r="H56" s="2"/>
      <c r="I56" s="2">
        <v>9.7199999999999995E-2</v>
      </c>
      <c r="J56" s="2">
        <v>1617.15</v>
      </c>
      <c r="K56" s="2">
        <f t="shared" si="18"/>
        <v>1.9393775858967441</v>
      </c>
      <c r="L56" s="2">
        <v>2.93E-2</v>
      </c>
      <c r="M56" s="2">
        <v>185.06729999999999</v>
      </c>
      <c r="N56" s="2">
        <f t="shared" si="19"/>
        <v>0.22194315524374886</v>
      </c>
      <c r="O56" s="2">
        <v>0.13750000000000001</v>
      </c>
      <c r="P56" s="2">
        <v>467.74740000000003</v>
      </c>
      <c r="Q56" s="2">
        <f t="shared" si="20"/>
        <v>0.56094909156323081</v>
      </c>
      <c r="R56" s="2">
        <v>3.3000000000000002E-2</v>
      </c>
      <c r="S56" s="2">
        <v>5.16</v>
      </c>
      <c r="T56" s="2">
        <f t="shared" si="5"/>
        <v>5.16</v>
      </c>
      <c r="U56" s="2">
        <f t="shared" si="21"/>
        <v>3.1734170967846089</v>
      </c>
      <c r="V56" s="2">
        <v>0.11</v>
      </c>
      <c r="W56" s="2">
        <v>-5.62</v>
      </c>
      <c r="X56" s="2">
        <f t="shared" si="6"/>
        <v>5.62</v>
      </c>
      <c r="Y56" s="2">
        <f t="shared" si="22"/>
        <v>3.4563186209165702</v>
      </c>
    </row>
    <row r="57" spans="1:25">
      <c r="A57" s="3" t="s">
        <v>68</v>
      </c>
      <c r="B57" s="3">
        <v>2</v>
      </c>
      <c r="C57">
        <f>85*9.81</f>
        <v>833.85</v>
      </c>
      <c r="D57" s="44">
        <v>1.95</v>
      </c>
      <c r="E57" s="3" t="s">
        <v>90</v>
      </c>
      <c r="F57" s="2"/>
      <c r="G57" s="2"/>
      <c r="H57" s="2"/>
      <c r="I57" s="2">
        <v>8.5699999999999998E-2</v>
      </c>
      <c r="J57" s="2">
        <v>1506.63</v>
      </c>
      <c r="K57" s="2">
        <f t="shared" si="18"/>
        <v>1.8068357618276669</v>
      </c>
      <c r="L57" s="2">
        <v>2.6200000000000001E-2</v>
      </c>
      <c r="M57" s="2">
        <v>224.988</v>
      </c>
      <c r="N57" s="2">
        <f t="shared" si="19"/>
        <v>0.26981831264615935</v>
      </c>
      <c r="O57" s="2">
        <v>0.13120000000000001</v>
      </c>
      <c r="P57" s="2">
        <v>478.36430000000001</v>
      </c>
      <c r="Q57" s="2">
        <f t="shared" si="20"/>
        <v>0.57368147748395992</v>
      </c>
      <c r="R57" s="2">
        <v>3.32E-2</v>
      </c>
      <c r="S57" s="2">
        <v>2.36</v>
      </c>
      <c r="T57" s="2">
        <f t="shared" si="5"/>
        <v>2.36</v>
      </c>
      <c r="U57" s="2">
        <f t="shared" si="21"/>
        <v>1.4514078194596274</v>
      </c>
      <c r="V57" s="2">
        <v>6.4699999999999994E-2</v>
      </c>
      <c r="W57" s="2">
        <v>-2.4700000000000002</v>
      </c>
      <c r="X57" s="2">
        <f t="shared" si="6"/>
        <v>2.4700000000000002</v>
      </c>
      <c r="Y57" s="2">
        <f t="shared" si="22"/>
        <v>1.519058183925966</v>
      </c>
    </row>
    <row r="58" spans="1:25">
      <c r="A58" s="3" t="s">
        <v>69</v>
      </c>
      <c r="B58" s="3">
        <v>2</v>
      </c>
      <c r="C58">
        <f>67*9.81</f>
        <v>657.27</v>
      </c>
      <c r="D58" s="44">
        <v>1.79</v>
      </c>
      <c r="E58" s="3" t="s">
        <v>52</v>
      </c>
      <c r="F58" s="2">
        <v>3.5999999999999997E-2</v>
      </c>
      <c r="G58" s="2">
        <v>1607.49</v>
      </c>
      <c r="H58" s="2">
        <f t="shared" si="7"/>
        <v>2.4457072435985214</v>
      </c>
      <c r="I58" s="2">
        <v>0.10199999999999999</v>
      </c>
      <c r="J58" s="2">
        <v>1730.93</v>
      </c>
      <c r="K58" s="2">
        <f t="shared" si="18"/>
        <v>2.6335143852602432</v>
      </c>
      <c r="L58" s="2">
        <v>2.5000000000000001E-2</v>
      </c>
      <c r="M58" s="2">
        <v>169</v>
      </c>
      <c r="N58" s="2">
        <f t="shared" si="19"/>
        <v>0.25712416510718578</v>
      </c>
      <c r="O58" s="2">
        <v>0.152</v>
      </c>
      <c r="P58" s="2">
        <v>429.57190000000003</v>
      </c>
      <c r="Q58" s="2">
        <f t="shared" si="20"/>
        <v>0.65356991799412734</v>
      </c>
      <c r="R58" s="2">
        <v>0.03</v>
      </c>
      <c r="S58" s="2">
        <v>-7.1</v>
      </c>
      <c r="T58" s="2">
        <f t="shared" si="5"/>
        <v>7.1</v>
      </c>
      <c r="U58" s="2">
        <f t="shared" si="21"/>
        <v>6.0347809072791607</v>
      </c>
      <c r="V58" s="2">
        <v>8.7999999999999995E-2</v>
      </c>
      <c r="W58" s="2">
        <v>-6.29</v>
      </c>
      <c r="X58" s="2">
        <f t="shared" si="6"/>
        <v>6.29</v>
      </c>
      <c r="Y58" s="2">
        <f t="shared" si="22"/>
        <v>5.3463059023642145</v>
      </c>
    </row>
    <row r="59" spans="1:25">
      <c r="A59" s="3" t="s">
        <v>70</v>
      </c>
      <c r="B59" s="3">
        <v>2</v>
      </c>
      <c r="C59">
        <f>67*9.81</f>
        <v>657.27</v>
      </c>
      <c r="D59" s="44">
        <v>1.79</v>
      </c>
      <c r="E59" s="3" t="s">
        <v>52</v>
      </c>
      <c r="F59" s="2">
        <v>3.4799999999999998E-2</v>
      </c>
      <c r="G59" s="2">
        <v>1510.64</v>
      </c>
      <c r="H59" s="2">
        <f t="shared" si="7"/>
        <v>2.2983553182101728</v>
      </c>
      <c r="I59" s="2">
        <v>9.5299999999999996E-2</v>
      </c>
      <c r="J59" s="2">
        <v>1742.89</v>
      </c>
      <c r="K59" s="2">
        <f t="shared" si="18"/>
        <v>2.6517108646370597</v>
      </c>
      <c r="L59" s="2">
        <v>5.8700000000000002E-2</v>
      </c>
      <c r="M59" s="2">
        <v>322.91370000000001</v>
      </c>
      <c r="N59" s="2">
        <f t="shared" si="19"/>
        <v>0.49129535807202523</v>
      </c>
      <c r="O59" s="2">
        <v>0.13569999999999999</v>
      </c>
      <c r="P59" s="2">
        <v>454.2996</v>
      </c>
      <c r="Q59" s="2">
        <f t="shared" si="20"/>
        <v>0.69119174768360037</v>
      </c>
      <c r="R59" s="2">
        <v>2.93E-2</v>
      </c>
      <c r="S59" s="2">
        <v>-2.17</v>
      </c>
      <c r="T59" s="2">
        <f t="shared" si="5"/>
        <v>2.17</v>
      </c>
      <c r="U59" s="2">
        <f t="shared" si="21"/>
        <v>1.8444330378585605</v>
      </c>
      <c r="V59" s="2">
        <v>0.15029999999999999</v>
      </c>
      <c r="W59" s="2">
        <v>2.25</v>
      </c>
      <c r="X59" s="2">
        <f t="shared" si="6"/>
        <v>2.25</v>
      </c>
      <c r="Y59" s="2">
        <f t="shared" si="22"/>
        <v>1.9124305692081849</v>
      </c>
    </row>
    <row r="60" spans="1:25">
      <c r="A60" s="3" t="s">
        <v>71</v>
      </c>
      <c r="B60" s="3">
        <v>2</v>
      </c>
      <c r="C60">
        <f>67*9.81</f>
        <v>657.27</v>
      </c>
      <c r="D60" s="44">
        <v>1.79</v>
      </c>
      <c r="E60" s="3" t="s">
        <v>52</v>
      </c>
      <c r="F60" s="2">
        <v>3.5000000000000003E-2</v>
      </c>
      <c r="G60" s="2">
        <v>1928.79</v>
      </c>
      <c r="H60" s="2">
        <f t="shared" si="7"/>
        <v>2.9345474462549639</v>
      </c>
      <c r="I60" s="2">
        <v>8.9200000000000002E-2</v>
      </c>
      <c r="J60" s="2">
        <v>1866.73</v>
      </c>
      <c r="K60" s="2">
        <f t="shared" si="18"/>
        <v>2.8401265842043606</v>
      </c>
      <c r="L60" s="2">
        <v>5.9499999999999997E-2</v>
      </c>
      <c r="M60" s="2">
        <v>352.05590000000001</v>
      </c>
      <c r="N60" s="2">
        <f t="shared" si="19"/>
        <v>0.53563360567194607</v>
      </c>
      <c r="O60" s="2">
        <v>0.13819999999999999</v>
      </c>
      <c r="P60" s="2">
        <v>481.0575</v>
      </c>
      <c r="Q60" s="2">
        <f t="shared" si="20"/>
        <v>0.73190241453284044</v>
      </c>
      <c r="R60" s="2">
        <v>3.32E-2</v>
      </c>
      <c r="S60" s="2">
        <v>2.36</v>
      </c>
      <c r="T60" s="2">
        <f t="shared" si="5"/>
        <v>2.36</v>
      </c>
      <c r="U60" s="2">
        <f t="shared" si="21"/>
        <v>2.0059271748139182</v>
      </c>
      <c r="V60" s="2">
        <v>6.8199999999999997E-2</v>
      </c>
      <c r="W60" s="2">
        <v>-8.0500000000000007</v>
      </c>
      <c r="X60" s="2">
        <f t="shared" si="6"/>
        <v>8.0500000000000007</v>
      </c>
      <c r="Y60" s="2">
        <f t="shared" si="22"/>
        <v>6.842251592055951</v>
      </c>
    </row>
    <row r="61" spans="1:25">
      <c r="A61" s="3" t="s">
        <v>72</v>
      </c>
      <c r="B61" s="3">
        <v>2</v>
      </c>
      <c r="C61">
        <f>72.5*9.81</f>
        <v>711.22500000000002</v>
      </c>
      <c r="D61" s="44">
        <v>1.79</v>
      </c>
      <c r="E61" s="3" t="s">
        <v>53</v>
      </c>
      <c r="F61" s="2">
        <v>3.4000000000000002E-2</v>
      </c>
      <c r="G61" s="2">
        <v>1132.68</v>
      </c>
      <c r="H61" s="2">
        <f t="shared" si="7"/>
        <v>1.5925761889697354</v>
      </c>
      <c r="I61" s="2">
        <v>9.6000000000000002E-2</v>
      </c>
      <c r="J61" s="2">
        <v>1468.4</v>
      </c>
      <c r="K61" s="2">
        <f t="shared" si="18"/>
        <v>2.0646068403107316</v>
      </c>
      <c r="L61" s="2">
        <v>0.05</v>
      </c>
      <c r="M61" s="2">
        <v>250.7252</v>
      </c>
      <c r="N61" s="2">
        <f t="shared" si="19"/>
        <v>0.35252585328131042</v>
      </c>
      <c r="O61" s="2">
        <v>0.16</v>
      </c>
      <c r="P61" s="2">
        <v>301.79880000000003</v>
      </c>
      <c r="Q61" s="2">
        <f t="shared" si="20"/>
        <v>0.42433660234103132</v>
      </c>
      <c r="R61" s="2">
        <v>5.3999999999999999E-2</v>
      </c>
      <c r="S61" s="2">
        <v>-6.67</v>
      </c>
      <c r="T61" s="2">
        <f t="shared" si="5"/>
        <v>6.67</v>
      </c>
      <c r="U61" s="2">
        <f t="shared" si="21"/>
        <v>5.2392097904885562</v>
      </c>
      <c r="V61" s="2">
        <v>0.16200000000000001</v>
      </c>
      <c r="W61" s="2">
        <v>2.74</v>
      </c>
      <c r="X61" s="2">
        <f t="shared" si="6"/>
        <v>2.74</v>
      </c>
      <c r="Y61" s="2">
        <f t="shared" si="22"/>
        <v>2.1522391043386273</v>
      </c>
    </row>
    <row r="62" spans="1:25">
      <c r="A62" s="3" t="s">
        <v>73</v>
      </c>
      <c r="B62" s="3">
        <v>2</v>
      </c>
      <c r="C62">
        <f>72.5*9.81</f>
        <v>711.22500000000002</v>
      </c>
      <c r="D62" s="44">
        <v>1.79</v>
      </c>
      <c r="E62" s="3" t="s">
        <v>53</v>
      </c>
      <c r="F62" s="2">
        <v>2.92E-2</v>
      </c>
      <c r="G62" s="2">
        <v>1427.65</v>
      </c>
      <c r="H62" s="2">
        <f t="shared" si="7"/>
        <v>2.0073113290449576</v>
      </c>
      <c r="I62" s="2">
        <v>0.10829999999999999</v>
      </c>
      <c r="J62" s="2">
        <v>1442.54</v>
      </c>
      <c r="K62" s="2">
        <f t="shared" si="18"/>
        <v>2.0282470385602305</v>
      </c>
      <c r="L62" s="2">
        <v>5.4199999999999998E-2</v>
      </c>
      <c r="M62" s="2">
        <v>251.17</v>
      </c>
      <c r="N62" s="2">
        <f t="shared" si="19"/>
        <v>0.35315125311961754</v>
      </c>
      <c r="O62" s="2">
        <v>0.16250000000000001</v>
      </c>
      <c r="P62" s="2">
        <v>317.56490000000002</v>
      </c>
      <c r="Q62" s="2">
        <f t="shared" si="20"/>
        <v>0.44650413019789803</v>
      </c>
      <c r="R62" s="2">
        <v>5.21E-2</v>
      </c>
      <c r="S62" s="2">
        <v>-7.21</v>
      </c>
      <c r="T62" s="2">
        <f t="shared" si="5"/>
        <v>7.21</v>
      </c>
      <c r="U62" s="2">
        <f t="shared" si="21"/>
        <v>5.663373701562592</v>
      </c>
      <c r="V62" s="2">
        <v>8.9599999999999999E-2</v>
      </c>
      <c r="W62" s="2">
        <v>-4.1100000000000003</v>
      </c>
      <c r="X62" s="2">
        <f t="shared" si="6"/>
        <v>4.1100000000000003</v>
      </c>
      <c r="Y62" s="2">
        <f t="shared" si="22"/>
        <v>3.228358656507941</v>
      </c>
    </row>
    <row r="63" spans="1:25">
      <c r="A63" s="3" t="s">
        <v>74</v>
      </c>
      <c r="B63" s="3">
        <v>2</v>
      </c>
      <c r="C63">
        <f>72.5*9.81</f>
        <v>711.22500000000002</v>
      </c>
      <c r="D63" s="44">
        <v>1.79</v>
      </c>
      <c r="E63" s="3" t="s">
        <v>53</v>
      </c>
      <c r="F63" s="2">
        <v>3.2599999999999997E-2</v>
      </c>
      <c r="G63" s="2">
        <v>1377.87</v>
      </c>
      <c r="H63" s="2">
        <f t="shared" si="7"/>
        <v>1.9373194136876515</v>
      </c>
      <c r="I63" s="2">
        <v>9.7799999999999998E-2</v>
      </c>
      <c r="J63" s="2">
        <v>1557.82</v>
      </c>
      <c r="K63" s="2">
        <f t="shared" si="18"/>
        <v>2.1903335793876759</v>
      </c>
      <c r="L63" s="2">
        <v>5.1799999999999999E-2</v>
      </c>
      <c r="M63" s="2">
        <v>225.35059999999999</v>
      </c>
      <c r="N63" s="2">
        <f t="shared" si="19"/>
        <v>0.31684853597665996</v>
      </c>
      <c r="O63" s="2">
        <v>0.14949999999999999</v>
      </c>
      <c r="P63" s="2">
        <v>340.34219999999999</v>
      </c>
      <c r="Q63" s="2">
        <f t="shared" si="20"/>
        <v>0.47852957924707368</v>
      </c>
      <c r="R63" s="2">
        <v>4.5999999999999999E-2</v>
      </c>
      <c r="S63" s="2">
        <v>-12.36</v>
      </c>
      <c r="T63" s="2">
        <f t="shared" si="5"/>
        <v>12.36</v>
      </c>
      <c r="U63" s="2">
        <f t="shared" si="21"/>
        <v>9.708640631250157</v>
      </c>
      <c r="V63" s="2">
        <v>9.9699999999999997E-2</v>
      </c>
      <c r="W63" s="2">
        <v>-8.4600000000000009</v>
      </c>
      <c r="X63" s="2">
        <f t="shared" si="6"/>
        <v>8.4600000000000009</v>
      </c>
      <c r="Y63" s="2">
        <f t="shared" si="22"/>
        <v>6.6452346068265653</v>
      </c>
    </row>
    <row r="64" spans="1:25">
      <c r="A64" s="3" t="s">
        <v>75</v>
      </c>
      <c r="B64" s="3">
        <v>2</v>
      </c>
      <c r="C64">
        <f>62*9.81</f>
        <v>608.22</v>
      </c>
      <c r="D64" s="44">
        <v>1.66</v>
      </c>
      <c r="E64" s="3" t="s">
        <v>54</v>
      </c>
      <c r="F64" s="2">
        <v>3.2000000000000001E-2</v>
      </c>
      <c r="G64" s="2">
        <v>1136</v>
      </c>
      <c r="H64" s="2">
        <f t="shared" si="7"/>
        <v>1.8677452237677155</v>
      </c>
      <c r="I64" s="2">
        <v>7.6499999999999999E-2</v>
      </c>
      <c r="J64" s="2">
        <v>1251.8399999999999</v>
      </c>
      <c r="K64" s="2">
        <f t="shared" si="18"/>
        <v>2.0582026240505078</v>
      </c>
      <c r="L64" s="2">
        <v>2.5499999999999998E-2</v>
      </c>
      <c r="M64" s="2">
        <v>186.559</v>
      </c>
      <c r="N64" s="2">
        <f t="shared" si="19"/>
        <v>0.30672947288809971</v>
      </c>
      <c r="O64" s="2">
        <v>0.114</v>
      </c>
      <c r="P64" s="2">
        <v>358.79599999999999</v>
      </c>
      <c r="Q64" s="2">
        <f t="shared" si="20"/>
        <v>0.58991154516457855</v>
      </c>
      <c r="R64" s="2">
        <v>4.8000000000000001E-2</v>
      </c>
      <c r="S64" s="2">
        <v>-2.1800000000000002</v>
      </c>
      <c r="T64" s="2">
        <f t="shared" si="5"/>
        <v>2.1800000000000002</v>
      </c>
      <c r="U64" s="2">
        <f t="shared" si="21"/>
        <v>2.1591743317355441</v>
      </c>
      <c r="V64" s="2">
        <v>7.3499999999999996E-2</v>
      </c>
      <c r="W64" s="2">
        <v>4.51</v>
      </c>
      <c r="X64" s="2">
        <f t="shared" si="6"/>
        <v>4.51</v>
      </c>
      <c r="Y64" s="2">
        <f t="shared" si="22"/>
        <v>4.4669157046455519</v>
      </c>
    </row>
    <row r="65" spans="1:25">
      <c r="A65" s="3" t="s">
        <v>76</v>
      </c>
      <c r="B65" s="3">
        <v>2</v>
      </c>
      <c r="C65">
        <f>62*9.81</f>
        <v>608.22</v>
      </c>
      <c r="D65" s="44">
        <v>1.66</v>
      </c>
      <c r="E65" s="3" t="s">
        <v>54</v>
      </c>
      <c r="F65" s="2">
        <v>0.04</v>
      </c>
      <c r="G65" s="2">
        <v>1254.3699999999999</v>
      </c>
      <c r="H65" s="2">
        <f t="shared" si="7"/>
        <v>2.0623623031140044</v>
      </c>
      <c r="I65" s="2">
        <v>8.5000000000000006E-2</v>
      </c>
      <c r="J65" s="2">
        <v>1305.33</v>
      </c>
      <c r="K65" s="2">
        <f t="shared" si="18"/>
        <v>2.146147775475979</v>
      </c>
      <c r="L65" s="2">
        <v>2.5000000000000001E-2</v>
      </c>
      <c r="M65" s="2">
        <v>183.31829999999999</v>
      </c>
      <c r="N65" s="2">
        <f t="shared" si="19"/>
        <v>0.30140130216040245</v>
      </c>
      <c r="O65" s="2">
        <v>0.125</v>
      </c>
      <c r="P65" s="2">
        <v>364.69049999999999</v>
      </c>
      <c r="Q65" s="2">
        <f t="shared" si="20"/>
        <v>0.59960293972575707</v>
      </c>
      <c r="R65" s="2">
        <v>0.05</v>
      </c>
      <c r="S65" s="2">
        <v>-6.68</v>
      </c>
      <c r="T65" s="2">
        <f t="shared" si="5"/>
        <v>6.68</v>
      </c>
      <c r="U65" s="2">
        <f t="shared" si="21"/>
        <v>6.6161855669694658</v>
      </c>
      <c r="V65" s="2">
        <v>9.5000000000000001E-2</v>
      </c>
      <c r="W65" s="2">
        <v>-2.12</v>
      </c>
      <c r="X65" s="2">
        <f t="shared" si="6"/>
        <v>2.12</v>
      </c>
      <c r="Y65" s="2">
        <f t="shared" si="22"/>
        <v>2.0997475152657588</v>
      </c>
    </row>
    <row r="66" spans="1:25">
      <c r="A66" s="3" t="s">
        <v>77</v>
      </c>
      <c r="B66" s="3">
        <v>2</v>
      </c>
      <c r="C66">
        <f>62*9.81</f>
        <v>608.22</v>
      </c>
      <c r="D66" s="44">
        <v>1.66</v>
      </c>
      <c r="E66" s="3" t="s">
        <v>54</v>
      </c>
      <c r="F66" s="2">
        <v>3.0700000000000002E-2</v>
      </c>
      <c r="G66" s="2">
        <v>1380</v>
      </c>
      <c r="H66" s="2">
        <f t="shared" si="7"/>
        <v>2.2689158528164151</v>
      </c>
      <c r="I66" s="2">
        <v>7.5999999999999998E-2</v>
      </c>
      <c r="J66" s="2">
        <v>1290.25</v>
      </c>
      <c r="K66" s="2">
        <f t="shared" si="18"/>
        <v>2.1213541152872315</v>
      </c>
      <c r="L66" s="2">
        <v>2.53E-2</v>
      </c>
      <c r="M66" s="2">
        <v>201.76140000000001</v>
      </c>
      <c r="N66" s="2">
        <f t="shared" si="19"/>
        <v>0.33172437604814048</v>
      </c>
      <c r="O66" s="2">
        <v>0.11559999999999999</v>
      </c>
      <c r="P66" s="2">
        <v>352.02429999999998</v>
      </c>
      <c r="Q66" s="2">
        <f t="shared" si="20"/>
        <v>0.57877790930913153</v>
      </c>
      <c r="R66" s="2">
        <v>5.0700000000000002E-2</v>
      </c>
      <c r="S66" s="2">
        <v>-4.26</v>
      </c>
      <c r="T66" s="2">
        <f t="shared" si="5"/>
        <v>4.26</v>
      </c>
      <c r="U66" s="2">
        <f t="shared" si="21"/>
        <v>4.2193039693547787</v>
      </c>
      <c r="V66" s="2">
        <v>0.12189999999999999</v>
      </c>
      <c r="W66" s="2">
        <v>2.58</v>
      </c>
      <c r="X66" s="2">
        <f t="shared" si="6"/>
        <v>2.58</v>
      </c>
      <c r="Y66" s="2">
        <f t="shared" si="22"/>
        <v>2.5553531082007819</v>
      </c>
    </row>
    <row r="67" spans="1:25">
      <c r="A67" s="3" t="s">
        <v>78</v>
      </c>
      <c r="B67" s="3">
        <v>2</v>
      </c>
      <c r="C67">
        <f>55.5*9.81</f>
        <v>544.45500000000004</v>
      </c>
      <c r="D67" s="44">
        <v>1.55</v>
      </c>
      <c r="E67" s="3" t="s">
        <v>55</v>
      </c>
      <c r="F67" s="2">
        <v>3.5999999999999997E-2</v>
      </c>
      <c r="G67" s="2">
        <v>1107</v>
      </c>
      <c r="H67" s="2">
        <f t="shared" si="7"/>
        <v>2.0332258864368953</v>
      </c>
      <c r="I67" s="2">
        <v>7.4399999999999994E-2</v>
      </c>
      <c r="J67" s="2">
        <v>1252.0999999999999</v>
      </c>
      <c r="K67" s="2">
        <f t="shared" si="18"/>
        <v>2.2997309235841343</v>
      </c>
      <c r="L67" s="2">
        <v>1.9E-2</v>
      </c>
      <c r="M67" s="2">
        <v>292.76049999999998</v>
      </c>
      <c r="N67" s="2">
        <f t="shared" si="19"/>
        <v>0.53771294230009814</v>
      </c>
      <c r="O67" s="2">
        <v>0.11559999999999999</v>
      </c>
      <c r="P67" s="2">
        <v>566.60789999999997</v>
      </c>
      <c r="Q67" s="2">
        <f t="shared" si="20"/>
        <v>1.0406882111469267</v>
      </c>
      <c r="R67" s="2">
        <v>5.3800000000000001E-2</v>
      </c>
      <c r="S67" s="2">
        <v>-12.51</v>
      </c>
      <c r="T67" s="2">
        <f t="shared" si="5"/>
        <v>12.51</v>
      </c>
      <c r="U67" s="2">
        <f t="shared" si="21"/>
        <v>14.82393906187928</v>
      </c>
      <c r="V67" s="2">
        <v>0.13139999999999999</v>
      </c>
      <c r="W67" s="2">
        <v>2.0699999999999998</v>
      </c>
      <c r="X67" s="2">
        <f t="shared" si="6"/>
        <v>2.0699999999999998</v>
      </c>
      <c r="Y67" s="2">
        <f t="shared" si="22"/>
        <v>2.4528820030447722</v>
      </c>
    </row>
    <row r="68" spans="1:25">
      <c r="A68" s="3" t="s">
        <v>79</v>
      </c>
      <c r="B68" s="3">
        <v>2</v>
      </c>
      <c r="C68">
        <f>55.5*9.81</f>
        <v>544.45500000000004</v>
      </c>
      <c r="D68" s="44">
        <v>1.55</v>
      </c>
      <c r="E68" s="3" t="s">
        <v>55</v>
      </c>
      <c r="F68" s="2">
        <v>3.8300000000000001E-2</v>
      </c>
      <c r="G68" s="2">
        <v>1254</v>
      </c>
      <c r="H68" s="2">
        <f t="shared" si="7"/>
        <v>2.3032206518445051</v>
      </c>
      <c r="I68" s="2">
        <v>8.3299999999999999E-2</v>
      </c>
      <c r="J68" s="2">
        <v>1305.58</v>
      </c>
      <c r="K68" s="2">
        <f t="shared" si="18"/>
        <v>2.397957590618141</v>
      </c>
      <c r="L68" s="2">
        <v>2.2200000000000001E-2</v>
      </c>
      <c r="M68" s="2">
        <v>323.29450000000003</v>
      </c>
      <c r="N68" s="2">
        <f t="shared" si="19"/>
        <v>0.59379471214333601</v>
      </c>
      <c r="O68" s="2">
        <v>0.1172</v>
      </c>
      <c r="P68" s="2">
        <v>595.50570000000005</v>
      </c>
      <c r="Q68" s="2">
        <f t="shared" si="20"/>
        <v>1.0937647739482601</v>
      </c>
      <c r="R68" s="2">
        <v>3.0099999999999998E-2</v>
      </c>
      <c r="S68" s="2">
        <v>7.38</v>
      </c>
      <c r="T68" s="2">
        <f t="shared" si="5"/>
        <v>7.38</v>
      </c>
      <c r="U68" s="2">
        <f t="shared" si="21"/>
        <v>8.7450575760726679</v>
      </c>
      <c r="V68" s="2">
        <v>6.3299999999999995E-2</v>
      </c>
      <c r="W68" s="2">
        <v>-5.54</v>
      </c>
      <c r="X68" s="2">
        <f t="shared" si="6"/>
        <v>5.54</v>
      </c>
      <c r="Y68" s="2">
        <f t="shared" si="22"/>
        <v>6.5647180178106481</v>
      </c>
    </row>
    <row r="69" spans="1:25">
      <c r="A69" s="3" t="s">
        <v>80</v>
      </c>
      <c r="B69" s="3">
        <v>2</v>
      </c>
      <c r="C69">
        <f>55.5*9.81</f>
        <v>544.45500000000004</v>
      </c>
      <c r="D69" s="44">
        <v>1.55</v>
      </c>
      <c r="E69" s="3" t="s">
        <v>55</v>
      </c>
      <c r="F69" s="2">
        <v>3.9600000000000003E-2</v>
      </c>
      <c r="G69" s="2">
        <v>1205</v>
      </c>
      <c r="H69" s="2">
        <f t="shared" ref="H69:H120" si="23">G69/C69</f>
        <v>2.2132223967086349</v>
      </c>
      <c r="I69" s="2">
        <v>7.5999999999999998E-2</v>
      </c>
      <c r="J69" s="2">
        <v>1290.25</v>
      </c>
      <c r="K69" s="2">
        <f t="shared" si="18"/>
        <v>2.3698009936542044</v>
      </c>
      <c r="L69" s="2">
        <v>2.2499999999999999E-2</v>
      </c>
      <c r="M69" s="2">
        <v>325.24610000000001</v>
      </c>
      <c r="N69" s="2">
        <f t="shared" si="19"/>
        <v>0.59737921407646177</v>
      </c>
      <c r="O69" s="2">
        <v>0.1125</v>
      </c>
      <c r="P69" s="2">
        <v>526.10990000000004</v>
      </c>
      <c r="Q69" s="2">
        <f t="shared" si="20"/>
        <v>0.96630557162667252</v>
      </c>
      <c r="R69" s="2">
        <v>5.2499999999999998E-2</v>
      </c>
      <c r="S69" s="2">
        <v>-13.64</v>
      </c>
      <c r="T69" s="2">
        <f t="shared" ref="T69:T120" si="24">ABS(S69)</f>
        <v>13.64</v>
      </c>
      <c r="U69" s="2">
        <f t="shared" si="21"/>
        <v>16.162951942768455</v>
      </c>
      <c r="V69" s="2">
        <v>0.10050000000000001</v>
      </c>
      <c r="W69" s="2">
        <v>7.39</v>
      </c>
      <c r="X69" s="2">
        <f t="shared" ref="X69:X120" si="25">ABS(W69)</f>
        <v>7.39</v>
      </c>
      <c r="Y69" s="2">
        <f t="shared" si="22"/>
        <v>8.7569072475849605</v>
      </c>
    </row>
    <row r="70" spans="1:25">
      <c r="A70" s="3" t="s">
        <v>81</v>
      </c>
      <c r="B70" s="3">
        <v>2</v>
      </c>
      <c r="C70">
        <f>97*9.81</f>
        <v>951.57</v>
      </c>
      <c r="D70" s="44">
        <v>1.75</v>
      </c>
      <c r="E70" s="3" t="s">
        <v>56</v>
      </c>
      <c r="F70" s="2"/>
      <c r="G70" s="2"/>
      <c r="H70" s="2"/>
      <c r="I70" s="2">
        <v>9.8000000000000004E-2</v>
      </c>
      <c r="J70" s="2">
        <v>2162.29</v>
      </c>
      <c r="K70" s="2">
        <f t="shared" si="18"/>
        <v>2.2723393969965424</v>
      </c>
      <c r="L70" s="2">
        <v>2.5999999999999999E-2</v>
      </c>
      <c r="M70" s="2">
        <v>461.03250000000003</v>
      </c>
      <c r="N70" s="2">
        <f t="shared" si="19"/>
        <v>0.48449667391784107</v>
      </c>
      <c r="O70" s="2">
        <v>0.14599999999999999</v>
      </c>
      <c r="P70" s="2">
        <v>670.68140000000005</v>
      </c>
      <c r="Q70" s="2">
        <f t="shared" si="20"/>
        <v>0.70481562050085644</v>
      </c>
      <c r="R70" s="2">
        <v>3.2000000000000001E-2</v>
      </c>
      <c r="S70" s="2">
        <v>1.92</v>
      </c>
      <c r="T70" s="2">
        <f t="shared" si="24"/>
        <v>1.92</v>
      </c>
      <c r="U70" s="2">
        <f t="shared" si="21"/>
        <v>1.1529817639720221</v>
      </c>
      <c r="V70" s="2">
        <v>0.112</v>
      </c>
      <c r="W70" s="2">
        <v>-35.35</v>
      </c>
      <c r="X70" s="2">
        <f t="shared" si="25"/>
        <v>35.35</v>
      </c>
      <c r="Y70" s="2">
        <f t="shared" si="22"/>
        <v>21.228075706464054</v>
      </c>
    </row>
    <row r="71" spans="1:25">
      <c r="A71" s="3" t="s">
        <v>82</v>
      </c>
      <c r="B71" s="3">
        <v>2</v>
      </c>
      <c r="C71">
        <f>97*9.81</f>
        <v>951.57</v>
      </c>
      <c r="D71" s="44">
        <v>1.75</v>
      </c>
      <c r="E71" s="3" t="s">
        <v>56</v>
      </c>
      <c r="F71" s="2">
        <v>4.2200000000000001E-2</v>
      </c>
      <c r="G71" s="2">
        <v>2814.67</v>
      </c>
      <c r="H71" s="2">
        <f t="shared" si="23"/>
        <v>2.9579221707283749</v>
      </c>
      <c r="I71" s="2">
        <v>8.9800000000000005E-2</v>
      </c>
      <c r="J71" s="2">
        <v>2657.69</v>
      </c>
      <c r="K71" s="2">
        <f t="shared" si="18"/>
        <v>2.7929526992233886</v>
      </c>
      <c r="L71" s="2">
        <v>2.0199999999999999E-2</v>
      </c>
      <c r="M71" s="2">
        <v>298.78699999999998</v>
      </c>
      <c r="N71" s="2">
        <f t="shared" si="19"/>
        <v>0.31399371564887496</v>
      </c>
      <c r="O71" s="2">
        <v>0.13750000000000001</v>
      </c>
      <c r="P71" s="2">
        <v>683.86770000000001</v>
      </c>
      <c r="Q71" s="2">
        <f t="shared" si="20"/>
        <v>0.71867303508937863</v>
      </c>
      <c r="R71" s="2">
        <v>7.3000000000000001E-3</v>
      </c>
      <c r="S71" s="2">
        <v>-0.26</v>
      </c>
      <c r="T71" s="2">
        <f t="shared" si="24"/>
        <v>0.26</v>
      </c>
      <c r="U71" s="2">
        <f t="shared" si="21"/>
        <v>0.15613294720454465</v>
      </c>
      <c r="V71" s="2">
        <v>7.8799999999999995E-2</v>
      </c>
      <c r="W71" s="2">
        <v>-27.93</v>
      </c>
      <c r="X71" s="2">
        <f t="shared" si="25"/>
        <v>27.93</v>
      </c>
      <c r="Y71" s="2">
        <f t="shared" si="22"/>
        <v>16.772281597780509</v>
      </c>
    </row>
    <row r="72" spans="1:25">
      <c r="A72" s="3" t="s">
        <v>83</v>
      </c>
      <c r="B72" s="3">
        <v>2</v>
      </c>
      <c r="C72">
        <f>97*9.81</f>
        <v>951.57</v>
      </c>
      <c r="D72" s="44">
        <v>1.75</v>
      </c>
      <c r="E72" s="3" t="s">
        <v>56</v>
      </c>
      <c r="F72" s="2">
        <v>3.4700000000000002E-2</v>
      </c>
      <c r="G72" s="2">
        <v>2324.06</v>
      </c>
      <c r="H72" s="2">
        <f t="shared" si="23"/>
        <v>2.4423426547705369</v>
      </c>
      <c r="I72" s="2">
        <v>0.10829999999999999</v>
      </c>
      <c r="J72" s="2">
        <v>2342.9699999999998</v>
      </c>
      <c r="K72" s="2">
        <f t="shared" si="18"/>
        <v>2.4622150761373307</v>
      </c>
      <c r="L72" s="2">
        <v>2.1700000000000001E-2</v>
      </c>
      <c r="M72" s="2">
        <v>245.54300000000001</v>
      </c>
      <c r="N72" s="2">
        <f t="shared" si="19"/>
        <v>0.25803987095011399</v>
      </c>
      <c r="O72" s="2">
        <v>0.1603</v>
      </c>
      <c r="P72" s="2">
        <v>592.9402</v>
      </c>
      <c r="Q72" s="2">
        <f t="shared" si="20"/>
        <v>0.62311779480227414</v>
      </c>
      <c r="R72" s="2">
        <v>2.1700000000000001E-2</v>
      </c>
      <c r="S72" s="2">
        <v>5.5</v>
      </c>
      <c r="T72" s="2">
        <f t="shared" si="24"/>
        <v>5.5</v>
      </c>
      <c r="U72" s="2">
        <f t="shared" si="21"/>
        <v>3.3028123447115214</v>
      </c>
      <c r="V72" s="2">
        <v>8.4500000000000006E-2</v>
      </c>
      <c r="W72" s="2">
        <v>-28.05</v>
      </c>
      <c r="X72" s="2">
        <f t="shared" si="25"/>
        <v>28.05</v>
      </c>
      <c r="Y72" s="2">
        <f t="shared" si="22"/>
        <v>16.844342958028758</v>
      </c>
    </row>
    <row r="73" spans="1:25">
      <c r="A73" s="3"/>
      <c r="B73" s="3">
        <v>2</v>
      </c>
      <c r="C73">
        <f>88*9.81</f>
        <v>863.28000000000009</v>
      </c>
      <c r="D73" s="44">
        <v>1.81</v>
      </c>
      <c r="E73" s="3" t="s">
        <v>57</v>
      </c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>
      <c r="A74" s="3"/>
      <c r="B74" s="3">
        <v>2</v>
      </c>
      <c r="C74">
        <f>88*9.81</f>
        <v>863.28000000000009</v>
      </c>
      <c r="D74" s="44">
        <v>1.81</v>
      </c>
      <c r="E74" s="3" t="s">
        <v>57</v>
      </c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>
      <c r="A75" s="3"/>
      <c r="B75" s="3">
        <v>2</v>
      </c>
      <c r="C75">
        <f>88*9.81</f>
        <v>863.28000000000009</v>
      </c>
      <c r="D75" s="44">
        <v>1.81</v>
      </c>
      <c r="E75" s="3" t="s">
        <v>57</v>
      </c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>
      <c r="A76" s="3" t="s">
        <v>84</v>
      </c>
      <c r="B76" s="3">
        <v>2</v>
      </c>
      <c r="C76">
        <f>115.5*9.81</f>
        <v>1133.0550000000001</v>
      </c>
      <c r="D76" s="44">
        <v>2.02</v>
      </c>
      <c r="E76" s="3" t="s">
        <v>58</v>
      </c>
      <c r="F76" s="2">
        <v>5.6000000000000001E-2</v>
      </c>
      <c r="G76" s="2">
        <v>2838.82</v>
      </c>
      <c r="H76" s="2">
        <f t="shared" si="23"/>
        <v>2.5054564871078631</v>
      </c>
      <c r="I76" s="2">
        <v>8.4000000000000005E-2</v>
      </c>
      <c r="J76" s="2">
        <v>2773.32</v>
      </c>
      <c r="K76" s="2">
        <f t="shared" ref="K76:K102" si="26">J76/C76</f>
        <v>2.4476481724188148</v>
      </c>
      <c r="L76" s="2">
        <v>4.5499999999999999E-2</v>
      </c>
      <c r="M76" s="2">
        <v>300.2987</v>
      </c>
      <c r="N76" s="2">
        <f t="shared" ref="N76:N102" si="27">M76/C76</f>
        <v>0.26503453053911769</v>
      </c>
      <c r="O76" s="2">
        <v>0.13300000000000001</v>
      </c>
      <c r="P76" s="2">
        <v>675.33529999999996</v>
      </c>
      <c r="Q76" s="2">
        <f t="shared" ref="Q76:Q102" si="28">P76/C76</f>
        <v>0.59603046630569556</v>
      </c>
      <c r="R76" s="2">
        <v>1.2200000000000001E-2</v>
      </c>
      <c r="S76" s="2">
        <v>-1.85</v>
      </c>
      <c r="T76" s="2">
        <f t="shared" si="24"/>
        <v>1.85</v>
      </c>
      <c r="U76" s="2">
        <f t="shared" ref="U76:U102" si="29">ABS(T76/(C76*D76)*1000)</f>
        <v>0.80829402293658814</v>
      </c>
      <c r="V76" s="2">
        <v>9.4500000000000001E-2</v>
      </c>
      <c r="W76" s="2">
        <v>-35.74</v>
      </c>
      <c r="X76" s="2">
        <f t="shared" si="25"/>
        <v>35.74</v>
      </c>
      <c r="Y76" s="2">
        <f t="shared" ref="Y76:Y102" si="30">ABS(X76/(C76*D76)*1000)</f>
        <v>15.615366691758735</v>
      </c>
    </row>
    <row r="77" spans="1:25">
      <c r="A77" s="3" t="s">
        <v>85</v>
      </c>
      <c r="B77" s="3">
        <v>2</v>
      </c>
      <c r="C77">
        <f>115.5*9.81</f>
        <v>1133.0550000000001</v>
      </c>
      <c r="D77" s="44">
        <v>2.02</v>
      </c>
      <c r="E77" s="3" t="s">
        <v>58</v>
      </c>
      <c r="F77" s="2">
        <v>4.5499999999999999E-2</v>
      </c>
      <c r="G77" s="2">
        <v>2542.5700000000002</v>
      </c>
      <c r="H77" s="2">
        <f t="shared" si="23"/>
        <v>2.2439952164722805</v>
      </c>
      <c r="I77" s="2">
        <v>8.7499999999999994E-2</v>
      </c>
      <c r="J77" s="2">
        <v>2541.4299999999998</v>
      </c>
      <c r="K77" s="2">
        <f t="shared" si="26"/>
        <v>2.242989087025784</v>
      </c>
      <c r="L77" s="2">
        <v>1.7500000000000002E-2</v>
      </c>
      <c r="M77" s="2">
        <v>239.82589999999999</v>
      </c>
      <c r="N77" s="2">
        <f t="shared" si="27"/>
        <v>0.21166307019518027</v>
      </c>
      <c r="O77" s="2">
        <v>0.13300000000000001</v>
      </c>
      <c r="P77" s="2">
        <v>680.46109999999999</v>
      </c>
      <c r="Q77" s="2">
        <f t="shared" si="28"/>
        <v>0.6005543420222319</v>
      </c>
      <c r="R77" s="2">
        <v>5.1999999999999998E-3</v>
      </c>
      <c r="S77" s="2">
        <v>0.19</v>
      </c>
      <c r="T77" s="2">
        <f t="shared" si="24"/>
        <v>0.19</v>
      </c>
      <c r="U77" s="2">
        <f t="shared" si="29"/>
        <v>8.3013980734027978E-2</v>
      </c>
      <c r="V77" s="2">
        <v>9.0999999999999998E-2</v>
      </c>
      <c r="W77" s="2">
        <v>-33.590000000000003</v>
      </c>
      <c r="X77" s="2">
        <f t="shared" si="25"/>
        <v>33.590000000000003</v>
      </c>
      <c r="Y77" s="2">
        <f t="shared" si="30"/>
        <v>14.6759979624</v>
      </c>
    </row>
    <row r="78" spans="1:25">
      <c r="A78" s="3" t="s">
        <v>86</v>
      </c>
      <c r="B78" s="3">
        <v>2</v>
      </c>
      <c r="C78">
        <f>115.5*9.81</f>
        <v>1133.0550000000001</v>
      </c>
      <c r="D78" s="44">
        <v>2.02</v>
      </c>
      <c r="E78" s="3" t="s">
        <v>58</v>
      </c>
      <c r="F78" s="2">
        <v>4.0300000000000002E-2</v>
      </c>
      <c r="G78" s="2">
        <v>2504.4</v>
      </c>
      <c r="H78" s="2">
        <f t="shared" si="23"/>
        <v>2.2103075314084486</v>
      </c>
      <c r="I78" s="2">
        <v>9.3899999999999997E-2</v>
      </c>
      <c r="J78" s="2">
        <v>2348.92</v>
      </c>
      <c r="K78" s="2">
        <f t="shared" si="26"/>
        <v>2.0730855960213757</v>
      </c>
      <c r="L78" s="2">
        <v>2.3E-2</v>
      </c>
      <c r="M78" s="2">
        <v>265.74009999999998</v>
      </c>
      <c r="N78" s="2">
        <f t="shared" si="27"/>
        <v>0.23453415765342367</v>
      </c>
      <c r="O78" s="2">
        <v>0.13800000000000001</v>
      </c>
      <c r="P78" s="2">
        <v>661.71100000000001</v>
      </c>
      <c r="Q78" s="2">
        <f t="shared" si="28"/>
        <v>0.58400607207946653</v>
      </c>
      <c r="R78" s="2">
        <v>4.9799999999999997E-2</v>
      </c>
      <c r="S78" s="2">
        <v>-22.28</v>
      </c>
      <c r="T78" s="2">
        <f t="shared" si="24"/>
        <v>22.28</v>
      </c>
      <c r="U78" s="2">
        <f t="shared" si="29"/>
        <v>9.734481530284965</v>
      </c>
      <c r="V78" s="2">
        <v>9.1999999999999998E-2</v>
      </c>
      <c r="W78" s="2">
        <v>-25.38</v>
      </c>
      <c r="X78" s="2">
        <f t="shared" si="25"/>
        <v>25.38</v>
      </c>
      <c r="Y78" s="2">
        <f t="shared" si="30"/>
        <v>11.088920163313841</v>
      </c>
    </row>
    <row r="79" spans="1:25">
      <c r="A79" s="3" t="s">
        <v>87</v>
      </c>
      <c r="B79" s="3">
        <v>2</v>
      </c>
      <c r="C79">
        <f>99*9.91</f>
        <v>981.09</v>
      </c>
      <c r="D79" s="45">
        <v>1.87</v>
      </c>
      <c r="E79" s="3" t="s">
        <v>59</v>
      </c>
      <c r="F79" s="2">
        <v>3.8300000000000001E-2</v>
      </c>
      <c r="G79" s="2">
        <v>2125</v>
      </c>
      <c r="H79" s="2">
        <f t="shared" si="23"/>
        <v>2.1659582709027712</v>
      </c>
      <c r="I79" s="2">
        <v>0.1045</v>
      </c>
      <c r="J79" s="2">
        <v>2109.2600000000002</v>
      </c>
      <c r="K79" s="2">
        <f t="shared" si="26"/>
        <v>2.1499148905808845</v>
      </c>
      <c r="L79" s="2">
        <v>2.3800000000000002E-2</v>
      </c>
      <c r="M79" s="2">
        <v>364.06119999999999</v>
      </c>
      <c r="N79" s="2">
        <f t="shared" si="27"/>
        <v>0.37107829047284141</v>
      </c>
      <c r="O79" s="2">
        <v>0.14480000000000001</v>
      </c>
      <c r="P79" s="2">
        <v>754.447</v>
      </c>
      <c r="Q79" s="2">
        <f t="shared" si="28"/>
        <v>0.7689885739330744</v>
      </c>
      <c r="R79" s="2">
        <v>3.4799999999999998E-2</v>
      </c>
      <c r="S79" s="2">
        <v>10.82</v>
      </c>
      <c r="T79" s="2">
        <f t="shared" si="24"/>
        <v>10.82</v>
      </c>
      <c r="U79" s="2">
        <f t="shared" si="29"/>
        <v>5.8976202557201605</v>
      </c>
      <c r="V79" s="2">
        <v>0.12470000000000001</v>
      </c>
      <c r="W79" s="2">
        <v>-7.09</v>
      </c>
      <c r="X79" s="2">
        <f t="shared" si="25"/>
        <v>7.09</v>
      </c>
      <c r="Y79" s="2">
        <f t="shared" si="30"/>
        <v>3.864521960541214</v>
      </c>
    </row>
    <row r="80" spans="1:25">
      <c r="A80" s="3" t="s">
        <v>88</v>
      </c>
      <c r="B80" s="3">
        <v>2</v>
      </c>
      <c r="C80">
        <f>99*9.91</f>
        <v>981.09</v>
      </c>
      <c r="D80" s="45">
        <v>1.87</v>
      </c>
      <c r="E80" s="3" t="s">
        <v>59</v>
      </c>
      <c r="F80" s="2">
        <v>3.85E-2</v>
      </c>
      <c r="G80" s="2">
        <v>2243</v>
      </c>
      <c r="H80" s="2">
        <f t="shared" si="23"/>
        <v>2.2862326595929017</v>
      </c>
      <c r="I80" s="2">
        <v>0.10730000000000001</v>
      </c>
      <c r="J80" s="2">
        <v>2103.67</v>
      </c>
      <c r="K80" s="2">
        <f t="shared" si="26"/>
        <v>2.1442171462353099</v>
      </c>
      <c r="L80" s="2">
        <v>2.4899999999999999E-2</v>
      </c>
      <c r="M80" s="2">
        <v>247.31440000000001</v>
      </c>
      <c r="N80" s="2">
        <f t="shared" si="27"/>
        <v>0.25208125656157948</v>
      </c>
      <c r="O80" s="2">
        <v>0.14949999999999999</v>
      </c>
      <c r="P80" s="2">
        <v>750.02430000000004</v>
      </c>
      <c r="Q80" s="2">
        <f t="shared" si="28"/>
        <v>0.76448062868849953</v>
      </c>
      <c r="R80" s="2">
        <v>5.7500000000000002E-2</v>
      </c>
      <c r="S80" s="2">
        <v>-18.829999999999998</v>
      </c>
      <c r="T80" s="2">
        <f t="shared" si="24"/>
        <v>18.829999999999998</v>
      </c>
      <c r="U80" s="2">
        <f t="shared" si="29"/>
        <v>10.263603457967708</v>
      </c>
      <c r="V80" s="2">
        <v>0.1208</v>
      </c>
      <c r="W80" s="2">
        <v>-8.08</v>
      </c>
      <c r="X80" s="2">
        <f t="shared" si="25"/>
        <v>8.08</v>
      </c>
      <c r="Y80" s="2">
        <f t="shared" si="30"/>
        <v>4.4041378619425959</v>
      </c>
    </row>
    <row r="81" spans="1:25">
      <c r="A81" s="3" t="s">
        <v>89</v>
      </c>
      <c r="B81" s="3">
        <v>2</v>
      </c>
      <c r="C81">
        <f>99*9.91</f>
        <v>981.09</v>
      </c>
      <c r="D81" s="45">
        <v>1.87</v>
      </c>
      <c r="E81" s="3" t="s">
        <v>59</v>
      </c>
      <c r="F81" s="2">
        <v>4.3999999999999997E-2</v>
      </c>
      <c r="G81" s="2">
        <v>2113</v>
      </c>
      <c r="H81" s="2">
        <f t="shared" si="23"/>
        <v>2.1537269771376732</v>
      </c>
      <c r="I81" s="2">
        <v>9.35E-2</v>
      </c>
      <c r="J81" s="2">
        <v>2135.36</v>
      </c>
      <c r="K81" s="2">
        <f t="shared" si="26"/>
        <v>2.1765179545199729</v>
      </c>
      <c r="L81" s="2">
        <v>2.5700000000000001E-2</v>
      </c>
      <c r="M81" s="2">
        <v>274.30270000000002</v>
      </c>
      <c r="N81" s="2">
        <f t="shared" si="27"/>
        <v>0.27958974202162901</v>
      </c>
      <c r="O81" s="2">
        <v>0.14119999999999999</v>
      </c>
      <c r="P81" s="2">
        <v>669.88070000000005</v>
      </c>
      <c r="Q81" s="2">
        <f t="shared" si="28"/>
        <v>0.68279230243912381</v>
      </c>
      <c r="R81" s="2">
        <v>5.8700000000000002E-2</v>
      </c>
      <c r="S81" s="2">
        <v>-24.51</v>
      </c>
      <c r="T81" s="2">
        <f t="shared" si="24"/>
        <v>24.51</v>
      </c>
      <c r="U81" s="2">
        <f t="shared" si="29"/>
        <v>13.359581558937258</v>
      </c>
      <c r="V81" s="2">
        <v>5.8700000000000002E-2</v>
      </c>
      <c r="W81" s="2">
        <v>-24.51</v>
      </c>
      <c r="X81" s="2">
        <f t="shared" si="25"/>
        <v>24.51</v>
      </c>
      <c r="Y81" s="2">
        <f t="shared" si="30"/>
        <v>13.359581558937258</v>
      </c>
    </row>
    <row r="82" spans="1:25">
      <c r="A82" s="3" t="s">
        <v>91</v>
      </c>
      <c r="B82" s="3">
        <v>3</v>
      </c>
      <c r="C82">
        <f>81.7*9.81</f>
        <v>801.47700000000009</v>
      </c>
      <c r="D82" s="45">
        <v>1.74</v>
      </c>
      <c r="E82" s="3" t="s">
        <v>48</v>
      </c>
      <c r="F82" s="2"/>
      <c r="G82" s="2"/>
      <c r="H82" s="2"/>
      <c r="I82" s="2">
        <v>0.08</v>
      </c>
      <c r="J82" s="2">
        <v>2086.42</v>
      </c>
      <c r="K82" s="2">
        <f t="shared" si="26"/>
        <v>2.6032188072770643</v>
      </c>
      <c r="L82" s="2">
        <v>2.8299999999999999E-2</v>
      </c>
      <c r="M82" s="2">
        <v>290.30970000000002</v>
      </c>
      <c r="N82" s="2">
        <f t="shared" si="27"/>
        <v>0.36221837931718565</v>
      </c>
      <c r="O82" s="2">
        <v>0.1167</v>
      </c>
      <c r="P82" s="2">
        <v>415.21910000000003</v>
      </c>
      <c r="Q82" s="2">
        <f t="shared" si="28"/>
        <v>0.51806739307553429</v>
      </c>
      <c r="R82" s="2">
        <v>8.3000000000000001E-3</v>
      </c>
      <c r="S82" s="2">
        <v>-1.85</v>
      </c>
      <c r="T82" s="2">
        <f t="shared" si="24"/>
        <v>1.85</v>
      </c>
      <c r="U82" s="2">
        <f t="shared" si="29"/>
        <v>1.3265738016244979</v>
      </c>
      <c r="V82" s="2">
        <v>0.06</v>
      </c>
      <c r="W82" s="2">
        <v>12.61</v>
      </c>
      <c r="X82" s="2">
        <f t="shared" si="25"/>
        <v>12.61</v>
      </c>
      <c r="Y82" s="2">
        <f t="shared" si="30"/>
        <v>9.0422138586404941</v>
      </c>
    </row>
    <row r="83" spans="1:25">
      <c r="A83" s="3" t="s">
        <v>92</v>
      </c>
      <c r="B83" s="3">
        <v>3</v>
      </c>
      <c r="C83">
        <f>81.7*9.81</f>
        <v>801.47700000000009</v>
      </c>
      <c r="D83" s="45">
        <v>1.74</v>
      </c>
      <c r="E83" s="3" t="s">
        <v>48</v>
      </c>
      <c r="F83" s="2"/>
      <c r="G83" s="2"/>
      <c r="H83" s="2"/>
      <c r="I83" s="2">
        <v>8.1699999999999995E-2</v>
      </c>
      <c r="J83" s="2">
        <v>2227.69</v>
      </c>
      <c r="K83" s="2">
        <f t="shared" si="26"/>
        <v>2.7794808834189872</v>
      </c>
      <c r="L83" s="2">
        <v>2.6700000000000002E-2</v>
      </c>
      <c r="M83" s="2">
        <v>365.12439999999998</v>
      </c>
      <c r="N83" s="2">
        <f t="shared" si="27"/>
        <v>0.45556441420028265</v>
      </c>
      <c r="O83" s="2">
        <v>0.1167</v>
      </c>
      <c r="P83" s="2">
        <v>443.23059999999998</v>
      </c>
      <c r="Q83" s="2">
        <f t="shared" si="28"/>
        <v>0.55301724191711044</v>
      </c>
      <c r="R83" s="2">
        <v>3.6700000000000003E-2</v>
      </c>
      <c r="S83" s="2">
        <v>8.1199999999999992</v>
      </c>
      <c r="T83" s="2">
        <f t="shared" si="24"/>
        <v>8.1199999999999992</v>
      </c>
      <c r="U83" s="2">
        <f t="shared" si="29"/>
        <v>5.8225833887518483</v>
      </c>
      <c r="V83" s="2">
        <v>0.1033</v>
      </c>
      <c r="W83" s="2">
        <v>-4.09</v>
      </c>
      <c r="X83" s="2">
        <f t="shared" si="25"/>
        <v>4.09</v>
      </c>
      <c r="Y83" s="2">
        <f t="shared" si="30"/>
        <v>2.9328037019698354</v>
      </c>
    </row>
    <row r="84" spans="1:25">
      <c r="A84" s="3" t="s">
        <v>93</v>
      </c>
      <c r="B84" s="3">
        <v>3</v>
      </c>
      <c r="C84">
        <f>81.7*9.81</f>
        <v>801.47700000000009</v>
      </c>
      <c r="D84" s="45">
        <v>1.74</v>
      </c>
      <c r="E84" s="3" t="s">
        <v>48</v>
      </c>
      <c r="F84" s="2"/>
      <c r="G84" s="2"/>
      <c r="H84" s="2"/>
      <c r="I84" s="3">
        <v>7.3300000000000004E-2</v>
      </c>
      <c r="J84" s="3">
        <v>2616</v>
      </c>
      <c r="K84" s="2">
        <f t="shared" si="26"/>
        <v>3.263973888208894</v>
      </c>
      <c r="L84" s="2">
        <v>2.3300000000000001E-2</v>
      </c>
      <c r="M84" s="2">
        <v>289.14080000000001</v>
      </c>
      <c r="N84" s="2">
        <f t="shared" si="27"/>
        <v>0.36075994694794733</v>
      </c>
      <c r="O84" s="2">
        <v>0.1133</v>
      </c>
      <c r="P84" s="2">
        <v>458.8775</v>
      </c>
      <c r="Q84" s="2">
        <f t="shared" si="28"/>
        <v>0.57253982335113784</v>
      </c>
      <c r="R84" s="2">
        <v>3.1699999999999999E-2</v>
      </c>
      <c r="S84" s="2">
        <v>11.59</v>
      </c>
      <c r="T84" s="2">
        <f t="shared" si="24"/>
        <v>11.59</v>
      </c>
      <c r="U84" s="2">
        <f t="shared" si="29"/>
        <v>8.3108056004475301</v>
      </c>
      <c r="V84" s="2">
        <v>0.09</v>
      </c>
      <c r="W84" s="2">
        <v>6.56</v>
      </c>
      <c r="X84" s="2">
        <f t="shared" si="25"/>
        <v>6.56</v>
      </c>
      <c r="Y84" s="2">
        <f t="shared" si="30"/>
        <v>4.7039589938684889</v>
      </c>
    </row>
    <row r="85" spans="1:25">
      <c r="A85" s="3" t="s">
        <v>94</v>
      </c>
      <c r="B85" s="3">
        <v>3</v>
      </c>
      <c r="C85">
        <f>75.5*9.81</f>
        <v>740.65500000000009</v>
      </c>
      <c r="D85" s="44">
        <v>1.78</v>
      </c>
      <c r="E85" s="3" t="s">
        <v>49</v>
      </c>
      <c r="F85" s="2"/>
      <c r="G85" s="2"/>
      <c r="H85" s="2"/>
      <c r="I85" s="2">
        <v>6.1199999999999997E-2</v>
      </c>
      <c r="J85" s="2">
        <v>1724.55</v>
      </c>
      <c r="K85" s="2">
        <f t="shared" si="26"/>
        <v>2.3284120136905844</v>
      </c>
      <c r="L85" s="2">
        <v>2.1000000000000001E-2</v>
      </c>
      <c r="M85" s="2">
        <v>278.13369999999998</v>
      </c>
      <c r="N85" s="2">
        <f t="shared" si="27"/>
        <v>0.37552396189858966</v>
      </c>
      <c r="O85" s="2">
        <v>0.1225</v>
      </c>
      <c r="P85" s="2">
        <v>386.8904</v>
      </c>
      <c r="Q85" s="2">
        <f t="shared" si="28"/>
        <v>0.52236250345977542</v>
      </c>
      <c r="R85" s="2">
        <v>4.5499999999999999E-2</v>
      </c>
      <c r="S85" s="2">
        <v>-7.57</v>
      </c>
      <c r="T85" s="2">
        <f t="shared" si="24"/>
        <v>7.57</v>
      </c>
      <c r="U85" s="2">
        <f t="shared" si="29"/>
        <v>5.7419567663271627</v>
      </c>
      <c r="V85" s="2">
        <v>0.13469999999999999</v>
      </c>
      <c r="W85" s="2">
        <v>2.06</v>
      </c>
      <c r="X85" s="2">
        <f t="shared" si="25"/>
        <v>2.06</v>
      </c>
      <c r="Y85" s="2">
        <f t="shared" si="30"/>
        <v>1.5625404146147892</v>
      </c>
    </row>
    <row r="86" spans="1:25">
      <c r="A86" s="3" t="s">
        <v>95</v>
      </c>
      <c r="B86" s="3">
        <v>3</v>
      </c>
      <c r="C86">
        <f>75.5*9.81</f>
        <v>740.65500000000009</v>
      </c>
      <c r="D86" s="44">
        <v>1.78</v>
      </c>
      <c r="E86" s="3" t="s">
        <v>49</v>
      </c>
      <c r="F86" s="2"/>
      <c r="G86" s="2"/>
      <c r="H86" s="2"/>
      <c r="I86" s="2">
        <v>7.0000000000000007E-2</v>
      </c>
      <c r="J86" s="2">
        <v>1678.12</v>
      </c>
      <c r="K86" s="2">
        <f t="shared" si="26"/>
        <v>2.2657242575828147</v>
      </c>
      <c r="L86" s="2">
        <v>4.9000000000000002E-2</v>
      </c>
      <c r="M86" s="2">
        <v>168.31309999999999</v>
      </c>
      <c r="N86" s="2">
        <f t="shared" si="27"/>
        <v>0.22724898907048488</v>
      </c>
      <c r="O86" s="2">
        <v>0.12429999999999999</v>
      </c>
      <c r="P86" s="2">
        <v>415.59440000000001</v>
      </c>
      <c r="Q86" s="2">
        <f t="shared" si="28"/>
        <v>0.56111738933781574</v>
      </c>
      <c r="R86" s="2">
        <v>5.7700000000000001E-2</v>
      </c>
      <c r="S86" s="2">
        <v>-10.43</v>
      </c>
      <c r="T86" s="2">
        <f t="shared" si="24"/>
        <v>10.43</v>
      </c>
      <c r="U86" s="2">
        <f t="shared" si="29"/>
        <v>7.9113089924428399</v>
      </c>
      <c r="V86" s="2">
        <v>0.17150000000000001</v>
      </c>
      <c r="W86" s="2">
        <v>-0.02</v>
      </c>
      <c r="X86" s="2">
        <f t="shared" si="25"/>
        <v>0.02</v>
      </c>
      <c r="Y86" s="2">
        <f t="shared" si="30"/>
        <v>1.5170295287522225E-2</v>
      </c>
    </row>
    <row r="87" spans="1:25">
      <c r="A87" s="3" t="s">
        <v>96</v>
      </c>
      <c r="B87" s="3">
        <v>3</v>
      </c>
      <c r="C87">
        <f>75.5*9.81</f>
        <v>740.65500000000009</v>
      </c>
      <c r="D87" s="44">
        <v>1.78</v>
      </c>
      <c r="E87" s="3" t="s">
        <v>49</v>
      </c>
      <c r="F87" s="2">
        <v>3.4799999999999998E-2</v>
      </c>
      <c r="G87" s="2">
        <v>1769.32</v>
      </c>
      <c r="H87" s="2">
        <f t="shared" si="23"/>
        <v>2.3888585103725752</v>
      </c>
      <c r="I87" s="2">
        <v>8.6199999999999999E-2</v>
      </c>
      <c r="J87" s="2">
        <v>1672.24</v>
      </c>
      <c r="K87" s="2">
        <f t="shared" si="26"/>
        <v>2.2577853386529489</v>
      </c>
      <c r="L87" s="2">
        <v>3.4799999999999998E-2</v>
      </c>
      <c r="M87" s="2">
        <v>180.6927</v>
      </c>
      <c r="N87" s="2">
        <f t="shared" si="27"/>
        <v>0.2439633837616704</v>
      </c>
      <c r="O87" s="2">
        <v>0.13020000000000001</v>
      </c>
      <c r="P87" s="2">
        <v>407.87009999999998</v>
      </c>
      <c r="Q87" s="2">
        <f t="shared" si="28"/>
        <v>0.55068837717965846</v>
      </c>
      <c r="R87" s="2">
        <v>4.58E-2</v>
      </c>
      <c r="S87" s="2">
        <v>-15.49</v>
      </c>
      <c r="T87" s="2">
        <f t="shared" si="24"/>
        <v>15.49</v>
      </c>
      <c r="U87" s="2">
        <f t="shared" si="29"/>
        <v>11.749393700185964</v>
      </c>
      <c r="V87" s="2">
        <v>0.1008</v>
      </c>
      <c r="W87" s="2">
        <v>-6.9</v>
      </c>
      <c r="X87" s="2">
        <f t="shared" si="25"/>
        <v>6.9</v>
      </c>
      <c r="Y87" s="2">
        <f t="shared" si="30"/>
        <v>5.2337518741951676</v>
      </c>
    </row>
    <row r="88" spans="1:25">
      <c r="A88" s="3" t="s">
        <v>97</v>
      </c>
      <c r="B88" s="3">
        <v>3</v>
      </c>
      <c r="C88">
        <f>72*9.81</f>
        <v>706.32</v>
      </c>
      <c r="D88" s="44">
        <v>1.7</v>
      </c>
      <c r="E88" s="3" t="s">
        <v>50</v>
      </c>
      <c r="F88" s="2"/>
      <c r="G88" s="2"/>
      <c r="H88" s="2"/>
      <c r="I88" s="2">
        <v>8.3299999999999999E-2</v>
      </c>
      <c r="J88" s="2">
        <v>1902.73</v>
      </c>
      <c r="K88" s="2">
        <f t="shared" si="26"/>
        <v>2.6938639710046437</v>
      </c>
      <c r="L88" s="2">
        <v>4.1700000000000001E-2</v>
      </c>
      <c r="M88" s="2">
        <v>221.5899</v>
      </c>
      <c r="N88" s="2">
        <f t="shared" si="27"/>
        <v>0.31372451580020383</v>
      </c>
      <c r="O88" s="2">
        <v>0.12330000000000001</v>
      </c>
      <c r="P88" s="2">
        <v>485.28579999999999</v>
      </c>
      <c r="Q88" s="2">
        <f t="shared" si="28"/>
        <v>0.68706223807905764</v>
      </c>
      <c r="R88" s="2">
        <v>5.5E-2</v>
      </c>
      <c r="S88" s="2">
        <v>6.87</v>
      </c>
      <c r="T88" s="2">
        <f t="shared" si="24"/>
        <v>6.87</v>
      </c>
      <c r="U88" s="2">
        <f t="shared" si="29"/>
        <v>5.7214526993264174</v>
      </c>
      <c r="V88" s="2">
        <v>9.3299999999999994E-2</v>
      </c>
      <c r="W88" s="2">
        <v>-2.5</v>
      </c>
      <c r="X88" s="2">
        <f t="shared" si="25"/>
        <v>2.5</v>
      </c>
      <c r="Y88" s="2">
        <f t="shared" si="30"/>
        <v>2.0820424670037907</v>
      </c>
    </row>
    <row r="89" spans="1:25">
      <c r="A89" s="3" t="s">
        <v>98</v>
      </c>
      <c r="B89" s="3">
        <v>3</v>
      </c>
      <c r="C89">
        <f>72*9.81</f>
        <v>706.32</v>
      </c>
      <c r="D89" s="44">
        <v>1.7</v>
      </c>
      <c r="E89" s="3" t="s">
        <v>50</v>
      </c>
      <c r="F89" s="2"/>
      <c r="G89" s="2"/>
      <c r="H89" s="2"/>
      <c r="I89" s="2">
        <v>6.3E-2</v>
      </c>
      <c r="J89" s="2">
        <v>1852.78</v>
      </c>
      <c r="K89" s="2">
        <f t="shared" si="26"/>
        <v>2.6231453165703926</v>
      </c>
      <c r="L89" s="2">
        <v>2.1000000000000001E-2</v>
      </c>
      <c r="M89" s="2">
        <v>211.49610000000001</v>
      </c>
      <c r="N89" s="2">
        <f t="shared" si="27"/>
        <v>0.29943382602786273</v>
      </c>
      <c r="O89" s="2">
        <v>0.105</v>
      </c>
      <c r="P89" s="2">
        <v>487.01960000000003</v>
      </c>
      <c r="Q89" s="2">
        <f t="shared" si="28"/>
        <v>0.68951693283497562</v>
      </c>
      <c r="R89" s="2">
        <v>3.3000000000000002E-2</v>
      </c>
      <c r="S89" s="2">
        <v>7.79</v>
      </c>
      <c r="T89" s="2">
        <f t="shared" si="24"/>
        <v>7.79</v>
      </c>
      <c r="U89" s="2">
        <f t="shared" si="29"/>
        <v>6.487644327183812</v>
      </c>
      <c r="V89" s="2">
        <v>7.4999999999999997E-2</v>
      </c>
      <c r="W89" s="2">
        <v>-1.99</v>
      </c>
      <c r="X89" s="2">
        <f t="shared" si="25"/>
        <v>1.99</v>
      </c>
      <c r="Y89" s="2">
        <f t="shared" si="30"/>
        <v>1.6573058037350172</v>
      </c>
    </row>
    <row r="90" spans="1:25">
      <c r="A90" s="3" t="s">
        <v>99</v>
      </c>
      <c r="B90" s="3">
        <v>3</v>
      </c>
      <c r="C90">
        <f>72*9.81</f>
        <v>706.32</v>
      </c>
      <c r="D90" s="44">
        <v>1.7</v>
      </c>
      <c r="E90" s="3" t="s">
        <v>50</v>
      </c>
      <c r="F90" s="2">
        <v>4.9500000000000002E-2</v>
      </c>
      <c r="G90" s="2">
        <v>1864.48</v>
      </c>
      <c r="H90" s="2">
        <f t="shared" si="23"/>
        <v>2.6397100464378749</v>
      </c>
      <c r="I90" s="2">
        <v>6.9000000000000006E-2</v>
      </c>
      <c r="J90" s="2">
        <v>1875.34</v>
      </c>
      <c r="K90" s="2">
        <f t="shared" si="26"/>
        <v>2.6550855136482046</v>
      </c>
      <c r="L90" s="2">
        <v>1.7999999999999999E-2</v>
      </c>
      <c r="M90" s="2">
        <v>167.9014</v>
      </c>
      <c r="N90" s="2">
        <f t="shared" si="27"/>
        <v>0.23771293464718538</v>
      </c>
      <c r="O90" s="2">
        <v>0.1065</v>
      </c>
      <c r="P90" s="2">
        <v>460.98020000000002</v>
      </c>
      <c r="Q90" s="2">
        <f t="shared" si="28"/>
        <v>0.65265063993657269</v>
      </c>
      <c r="R90" s="2">
        <v>2.7E-2</v>
      </c>
      <c r="S90" s="2">
        <v>7.37</v>
      </c>
      <c r="T90" s="2">
        <f t="shared" si="24"/>
        <v>7.37</v>
      </c>
      <c r="U90" s="2">
        <f t="shared" si="29"/>
        <v>6.1378611927271747</v>
      </c>
      <c r="V90" s="2">
        <v>0.12</v>
      </c>
      <c r="W90" s="2">
        <v>1.7</v>
      </c>
      <c r="X90" s="2">
        <f t="shared" si="25"/>
        <v>1.7</v>
      </c>
      <c r="Y90" s="2">
        <f t="shared" si="30"/>
        <v>1.4157888775625775</v>
      </c>
    </row>
    <row r="91" spans="1:25">
      <c r="A91" s="3" t="s">
        <v>100</v>
      </c>
      <c r="B91" s="3">
        <v>3</v>
      </c>
      <c r="C91">
        <f>78*9.81</f>
        <v>765.18000000000006</v>
      </c>
      <c r="D91" s="44">
        <v>1.8</v>
      </c>
      <c r="E91" s="3" t="s">
        <v>51</v>
      </c>
      <c r="F91" s="2">
        <v>5.0700000000000002E-2</v>
      </c>
      <c r="G91" s="2">
        <v>1617.66</v>
      </c>
      <c r="H91" s="2">
        <f t="shared" si="23"/>
        <v>2.1140908021641964</v>
      </c>
      <c r="I91" s="2">
        <v>9.0999999999999998E-2</v>
      </c>
      <c r="J91" s="2">
        <v>1651.49</v>
      </c>
      <c r="K91" s="2">
        <f t="shared" si="26"/>
        <v>2.1583026216053738</v>
      </c>
      <c r="L91" s="2">
        <v>3.32E-2</v>
      </c>
      <c r="M91" s="2">
        <v>230.97239999999999</v>
      </c>
      <c r="N91" s="2">
        <f t="shared" si="27"/>
        <v>0.30185368148670899</v>
      </c>
      <c r="O91" s="2">
        <v>0.12429999999999999</v>
      </c>
      <c r="P91" s="2">
        <v>518.36019999999996</v>
      </c>
      <c r="Q91" s="2">
        <f t="shared" si="28"/>
        <v>0.6774356360594892</v>
      </c>
      <c r="R91" s="2">
        <v>3.32E-2</v>
      </c>
      <c r="S91" s="2">
        <v>7.07</v>
      </c>
      <c r="T91" s="2">
        <f t="shared" si="24"/>
        <v>7.07</v>
      </c>
      <c r="U91" s="2">
        <f t="shared" si="29"/>
        <v>5.1331422381371414</v>
      </c>
      <c r="V91" s="2">
        <v>6.3E-2</v>
      </c>
      <c r="W91" s="2">
        <v>-4.08</v>
      </c>
      <c r="X91" s="2">
        <f t="shared" si="25"/>
        <v>4.08</v>
      </c>
      <c r="Y91" s="2">
        <f t="shared" si="30"/>
        <v>2.9622659592078548</v>
      </c>
    </row>
    <row r="92" spans="1:25">
      <c r="A92" s="3" t="s">
        <v>101</v>
      </c>
      <c r="B92" s="3">
        <v>3</v>
      </c>
      <c r="C92">
        <f>78*9.81</f>
        <v>765.18000000000006</v>
      </c>
      <c r="D92" s="44">
        <v>1.8</v>
      </c>
      <c r="E92" s="3" t="s">
        <v>51</v>
      </c>
      <c r="F92" s="2">
        <v>3.4500000000000003E-2</v>
      </c>
      <c r="G92" s="2">
        <v>1079.49</v>
      </c>
      <c r="H92" s="2">
        <f t="shared" si="23"/>
        <v>1.4107660942523326</v>
      </c>
      <c r="I92" s="2">
        <v>9.7799999999999998E-2</v>
      </c>
      <c r="J92" s="2">
        <v>1659.6</v>
      </c>
      <c r="K92" s="2">
        <f t="shared" si="26"/>
        <v>2.1689014349564806</v>
      </c>
      <c r="L92" s="2">
        <v>2.6800000000000001E-2</v>
      </c>
      <c r="M92" s="2">
        <v>222.35310000000001</v>
      </c>
      <c r="N92" s="2">
        <f t="shared" si="27"/>
        <v>0.29058927311220889</v>
      </c>
      <c r="O92" s="2">
        <v>0.1361</v>
      </c>
      <c r="P92" s="2">
        <v>489.46289999999999</v>
      </c>
      <c r="Q92" s="2">
        <f t="shared" si="28"/>
        <v>0.6396702736610993</v>
      </c>
      <c r="R92" s="2">
        <v>5.3699999999999998E-2</v>
      </c>
      <c r="S92" s="2">
        <v>-3.1</v>
      </c>
      <c r="T92" s="2">
        <f t="shared" si="24"/>
        <v>3.1</v>
      </c>
      <c r="U92" s="2">
        <f t="shared" si="29"/>
        <v>2.25074129253538</v>
      </c>
      <c r="V92" s="2">
        <v>0.11119999999999999</v>
      </c>
      <c r="W92" s="2">
        <v>-8.24</v>
      </c>
      <c r="X92" s="2">
        <f t="shared" si="25"/>
        <v>8.24</v>
      </c>
      <c r="Y92" s="2">
        <f t="shared" si="30"/>
        <v>5.9826155646746884</v>
      </c>
    </row>
    <row r="93" spans="1:25">
      <c r="A93" s="3" t="s">
        <v>102</v>
      </c>
      <c r="B93" s="3">
        <v>3</v>
      </c>
      <c r="C93">
        <f>78*9.81</f>
        <v>765.18000000000006</v>
      </c>
      <c r="D93" s="44">
        <v>1.8</v>
      </c>
      <c r="E93" s="3" t="s">
        <v>51</v>
      </c>
      <c r="F93" s="2">
        <v>3.2000000000000001E-2</v>
      </c>
      <c r="G93" s="2">
        <v>1275.43</v>
      </c>
      <c r="H93" s="2">
        <f t="shared" si="23"/>
        <v>1.6668365613319742</v>
      </c>
      <c r="I93" s="2">
        <v>0.1</v>
      </c>
      <c r="J93" s="2">
        <v>1707.35</v>
      </c>
      <c r="K93" s="2">
        <f t="shared" si="26"/>
        <v>2.2313050524059697</v>
      </c>
      <c r="L93" s="2">
        <v>0.03</v>
      </c>
      <c r="M93" s="2">
        <v>228.88550000000001</v>
      </c>
      <c r="N93" s="2">
        <f t="shared" si="27"/>
        <v>0.29912634935570714</v>
      </c>
      <c r="O93" s="2">
        <v>0.14799999999999999</v>
      </c>
      <c r="P93" s="2">
        <v>488.51490000000001</v>
      </c>
      <c r="Q93" s="2">
        <f t="shared" si="28"/>
        <v>0.63843134948639535</v>
      </c>
      <c r="R93" s="2">
        <v>2.8000000000000001E-2</v>
      </c>
      <c r="S93" s="2">
        <v>-5.36</v>
      </c>
      <c r="T93" s="2">
        <f t="shared" si="24"/>
        <v>5.36</v>
      </c>
      <c r="U93" s="2">
        <f t="shared" si="29"/>
        <v>3.8916042993514961</v>
      </c>
      <c r="V93" s="2">
        <v>0.108</v>
      </c>
      <c r="W93" s="2">
        <v>-2.58</v>
      </c>
      <c r="X93" s="2">
        <f t="shared" si="25"/>
        <v>2.58</v>
      </c>
      <c r="Y93" s="2">
        <f t="shared" si="30"/>
        <v>1.8731975918520261</v>
      </c>
    </row>
    <row r="94" spans="1:25">
      <c r="A94" s="3" t="s">
        <v>103</v>
      </c>
      <c r="B94" s="3">
        <v>3</v>
      </c>
      <c r="C94">
        <f>85*9.81</f>
        <v>833.85</v>
      </c>
      <c r="D94" s="44">
        <v>1.95</v>
      </c>
      <c r="E94" s="3" t="s">
        <v>90</v>
      </c>
      <c r="F94" s="2"/>
      <c r="G94" s="2"/>
      <c r="H94" s="2"/>
      <c r="I94" s="2">
        <v>9.01E-2</v>
      </c>
      <c r="J94" s="2">
        <v>1971.3</v>
      </c>
      <c r="K94" s="2">
        <f t="shared" si="26"/>
        <v>2.3640942615578342</v>
      </c>
      <c r="L94" s="2">
        <v>4.7899999999999998E-2</v>
      </c>
      <c r="M94" s="2">
        <v>160.6105</v>
      </c>
      <c r="N94" s="2">
        <f t="shared" si="27"/>
        <v>0.19261317982850631</v>
      </c>
      <c r="O94" s="2">
        <v>0.13420000000000001</v>
      </c>
      <c r="P94" s="2">
        <v>553.15</v>
      </c>
      <c r="Q94" s="2">
        <f t="shared" si="28"/>
        <v>0.66336871139893261</v>
      </c>
      <c r="R94" s="2">
        <v>3.0700000000000002E-2</v>
      </c>
      <c r="S94" s="2">
        <v>4.5599999999999996</v>
      </c>
      <c r="T94" s="2">
        <f t="shared" si="24"/>
        <v>4.5599999999999996</v>
      </c>
      <c r="U94" s="2">
        <f t="shared" si="29"/>
        <v>2.8044151087863987</v>
      </c>
      <c r="V94" s="2">
        <v>9.01E-2</v>
      </c>
      <c r="W94" s="2">
        <v>-7.08</v>
      </c>
      <c r="X94" s="2">
        <f t="shared" si="25"/>
        <v>7.08</v>
      </c>
      <c r="Y94" s="2">
        <f t="shared" si="30"/>
        <v>4.3542234583788826</v>
      </c>
    </row>
    <row r="95" spans="1:25">
      <c r="A95" s="3" t="s">
        <v>104</v>
      </c>
      <c r="B95" s="3">
        <v>3</v>
      </c>
      <c r="C95">
        <f>85*9.81</f>
        <v>833.85</v>
      </c>
      <c r="D95" s="44">
        <v>1.95</v>
      </c>
      <c r="E95" s="3" t="s">
        <v>90</v>
      </c>
      <c r="F95" s="2"/>
      <c r="G95" s="2"/>
      <c r="H95" s="2"/>
      <c r="I95" s="2">
        <v>8.7999999999999995E-2</v>
      </c>
      <c r="J95" s="2">
        <v>2054.5300000000002</v>
      </c>
      <c r="K95" s="2">
        <f t="shared" si="26"/>
        <v>2.4639083768063803</v>
      </c>
      <c r="L95" s="2">
        <v>4.7699999999999999E-2</v>
      </c>
      <c r="M95" s="2">
        <v>177.49170000000001</v>
      </c>
      <c r="N95" s="2">
        <f t="shared" si="27"/>
        <v>0.21285806799784135</v>
      </c>
      <c r="O95" s="2">
        <v>0.13200000000000001</v>
      </c>
      <c r="P95" s="2">
        <v>549.0992</v>
      </c>
      <c r="Q95" s="2">
        <f t="shared" si="28"/>
        <v>0.65851076332673741</v>
      </c>
      <c r="R95" s="2">
        <v>3.4799999999999998E-2</v>
      </c>
      <c r="S95" s="2">
        <v>4.2300000000000004</v>
      </c>
      <c r="T95" s="2">
        <f t="shared" si="24"/>
        <v>4.2300000000000004</v>
      </c>
      <c r="U95" s="2">
        <f t="shared" si="29"/>
        <v>2.6014640153873834</v>
      </c>
      <c r="V95" s="2">
        <v>7.8799999999999995E-2</v>
      </c>
      <c r="W95" s="2">
        <v>-7.13</v>
      </c>
      <c r="X95" s="2">
        <f t="shared" si="25"/>
        <v>7.13</v>
      </c>
      <c r="Y95" s="2">
        <f t="shared" si="30"/>
        <v>4.3849736240453998</v>
      </c>
    </row>
    <row r="96" spans="1:25">
      <c r="A96" s="3" t="s">
        <v>105</v>
      </c>
      <c r="B96" s="3">
        <v>3</v>
      </c>
      <c r="C96">
        <f>85*9.81</f>
        <v>833.85</v>
      </c>
      <c r="D96" s="44">
        <v>1.95</v>
      </c>
      <c r="E96" s="3" t="s">
        <v>90</v>
      </c>
      <c r="F96" s="2"/>
      <c r="G96" s="2"/>
      <c r="H96" s="2"/>
      <c r="I96" s="2">
        <v>9.9000000000000005E-2</v>
      </c>
      <c r="J96" s="2">
        <v>2005.34</v>
      </c>
      <c r="K96" s="2">
        <f t="shared" si="26"/>
        <v>2.4049169514900761</v>
      </c>
      <c r="L96" s="2">
        <v>3.1199999999999999E-2</v>
      </c>
      <c r="M96" s="2">
        <v>123.1092</v>
      </c>
      <c r="N96" s="2">
        <f t="shared" si="27"/>
        <v>0.14763950350782515</v>
      </c>
      <c r="O96" s="2">
        <v>0.13569999999999999</v>
      </c>
      <c r="P96" s="2">
        <v>523.8981</v>
      </c>
      <c r="Q96" s="2">
        <f t="shared" si="28"/>
        <v>0.62828818132757691</v>
      </c>
      <c r="R96" s="2">
        <v>7.3000000000000001E-3</v>
      </c>
      <c r="S96" s="2">
        <v>-2.8</v>
      </c>
      <c r="T96" s="2">
        <f t="shared" si="24"/>
        <v>2.8</v>
      </c>
      <c r="U96" s="2">
        <f t="shared" si="29"/>
        <v>1.7220092773249815</v>
      </c>
      <c r="V96" s="2">
        <v>6.6000000000000003E-2</v>
      </c>
      <c r="W96" s="2">
        <v>-10.8</v>
      </c>
      <c r="X96" s="2">
        <f t="shared" si="25"/>
        <v>10.8</v>
      </c>
      <c r="Y96" s="2">
        <f t="shared" si="30"/>
        <v>6.6420357839677866</v>
      </c>
    </row>
    <row r="97" spans="1:25">
      <c r="A97" s="3" t="s">
        <v>106</v>
      </c>
      <c r="B97" s="3">
        <v>3</v>
      </c>
      <c r="C97">
        <f>67*9.81</f>
        <v>657.27</v>
      </c>
      <c r="D97" s="44">
        <v>1.79</v>
      </c>
      <c r="E97" s="3" t="s">
        <v>52</v>
      </c>
      <c r="F97" s="2"/>
      <c r="G97" s="2"/>
      <c r="H97" s="2"/>
      <c r="I97" s="2">
        <v>9.35E-2</v>
      </c>
      <c r="J97" s="2">
        <v>1594.78</v>
      </c>
      <c r="K97" s="2">
        <f t="shared" si="26"/>
        <v>2.4263696806487443</v>
      </c>
      <c r="L97" s="2">
        <v>2.3800000000000002E-2</v>
      </c>
      <c r="M97" s="2">
        <v>294.06049999999999</v>
      </c>
      <c r="N97" s="2">
        <f t="shared" si="27"/>
        <v>0.44739680800888526</v>
      </c>
      <c r="O97" s="2">
        <v>0.13569999999999999</v>
      </c>
      <c r="P97" s="2">
        <v>409.94569999999999</v>
      </c>
      <c r="Q97" s="2">
        <f t="shared" si="28"/>
        <v>0.62370973876793401</v>
      </c>
      <c r="R97" s="2">
        <v>5.1299999999999998E-2</v>
      </c>
      <c r="S97" s="2">
        <v>-13.32</v>
      </c>
      <c r="T97" s="2">
        <f t="shared" si="24"/>
        <v>13.32</v>
      </c>
      <c r="U97" s="2">
        <f t="shared" si="29"/>
        <v>11.321588969712455</v>
      </c>
      <c r="V97" s="2">
        <v>0.1045</v>
      </c>
      <c r="W97" s="2">
        <v>-3.98</v>
      </c>
      <c r="X97" s="2">
        <f t="shared" si="25"/>
        <v>3.98</v>
      </c>
      <c r="Y97" s="2">
        <f t="shared" si="30"/>
        <v>3.3828771846438115</v>
      </c>
    </row>
    <row r="98" spans="1:25">
      <c r="A98" s="3" t="s">
        <v>107</v>
      </c>
      <c r="B98" s="3">
        <v>3</v>
      </c>
      <c r="C98">
        <f>67*9.81</f>
        <v>657.27</v>
      </c>
      <c r="D98" s="44">
        <v>1.79</v>
      </c>
      <c r="E98" s="3" t="s">
        <v>52</v>
      </c>
      <c r="F98" s="2"/>
      <c r="G98" s="2"/>
      <c r="H98" s="2"/>
      <c r="I98" s="2">
        <v>7.8299999999999995E-2</v>
      </c>
      <c r="J98" s="2">
        <v>1615.23</v>
      </c>
      <c r="K98" s="2">
        <f t="shared" si="26"/>
        <v>2.4574832260714774</v>
      </c>
      <c r="L98" s="2">
        <v>1.83E-2</v>
      </c>
      <c r="M98" s="2">
        <v>241.3578</v>
      </c>
      <c r="N98" s="2">
        <f t="shared" si="27"/>
        <v>0.36721256104797118</v>
      </c>
      <c r="O98" s="2">
        <v>0.1183</v>
      </c>
      <c r="P98" s="2">
        <v>446.22570000000002</v>
      </c>
      <c r="Q98" s="2">
        <f t="shared" si="28"/>
        <v>0.67890775480396193</v>
      </c>
      <c r="R98" s="2">
        <v>4.6699999999999998E-2</v>
      </c>
      <c r="S98" s="2">
        <v>-5.74</v>
      </c>
      <c r="T98" s="2">
        <f t="shared" si="24"/>
        <v>5.74</v>
      </c>
      <c r="U98" s="2">
        <f t="shared" si="29"/>
        <v>4.8788228743355475</v>
      </c>
      <c r="V98" s="2">
        <v>7.4999999999999997E-2</v>
      </c>
      <c r="W98" s="2">
        <v>0.68</v>
      </c>
      <c r="X98" s="2">
        <f t="shared" si="25"/>
        <v>0.68</v>
      </c>
      <c r="Y98" s="2">
        <f t="shared" si="30"/>
        <v>0.57797901647180705</v>
      </c>
    </row>
    <row r="99" spans="1:25">
      <c r="A99" s="3" t="s">
        <v>108</v>
      </c>
      <c r="B99" s="3">
        <v>3</v>
      </c>
      <c r="C99">
        <f>67*9.81</f>
        <v>657.27</v>
      </c>
      <c r="D99" s="44">
        <v>1.79</v>
      </c>
      <c r="E99" s="3" t="s">
        <v>52</v>
      </c>
      <c r="F99" s="2"/>
      <c r="G99" s="2"/>
      <c r="H99" s="2"/>
      <c r="I99" s="2">
        <v>8.7499999999999994E-2</v>
      </c>
      <c r="J99" s="2">
        <v>1522.72</v>
      </c>
      <c r="K99" s="2">
        <f t="shared" si="26"/>
        <v>2.3167343709586623</v>
      </c>
      <c r="L99" s="2">
        <v>2.1000000000000001E-2</v>
      </c>
      <c r="M99" s="2">
        <v>204.25110000000001</v>
      </c>
      <c r="N99" s="2">
        <f t="shared" si="27"/>
        <v>0.31075676662558765</v>
      </c>
      <c r="O99" s="2">
        <v>0.1278</v>
      </c>
      <c r="P99" s="2">
        <v>435.93740000000003</v>
      </c>
      <c r="Q99" s="2">
        <f t="shared" si="28"/>
        <v>0.66325467463903731</v>
      </c>
      <c r="R99" s="2">
        <v>4.9000000000000002E-2</v>
      </c>
      <c r="S99" s="2">
        <v>-9.23</v>
      </c>
      <c r="T99" s="2">
        <f t="shared" si="24"/>
        <v>9.23</v>
      </c>
      <c r="U99" s="2">
        <f t="shared" si="29"/>
        <v>7.845215179462909</v>
      </c>
      <c r="V99" s="2">
        <v>9.4500000000000001E-2</v>
      </c>
      <c r="W99" s="2">
        <v>-5.03</v>
      </c>
      <c r="X99" s="2">
        <f t="shared" si="25"/>
        <v>5.03</v>
      </c>
      <c r="Y99" s="2">
        <f t="shared" si="30"/>
        <v>4.2753447836076317</v>
      </c>
    </row>
    <row r="100" spans="1:25">
      <c r="A100" s="3" t="s">
        <v>109</v>
      </c>
      <c r="B100" s="3">
        <v>3</v>
      </c>
      <c r="C100">
        <f>72.5*9.81</f>
        <v>711.22500000000002</v>
      </c>
      <c r="D100" s="44">
        <v>1.79</v>
      </c>
      <c r="E100" s="3" t="s">
        <v>53</v>
      </c>
      <c r="F100" s="2">
        <v>3.6700000000000003E-2</v>
      </c>
      <c r="G100" s="2">
        <v>1797.45</v>
      </c>
      <c r="H100" s="2">
        <f t="shared" si="23"/>
        <v>2.5272593061267532</v>
      </c>
      <c r="I100" s="2">
        <v>8.7499999999999994E-2</v>
      </c>
      <c r="J100" s="2">
        <v>1926.96</v>
      </c>
      <c r="K100" s="2">
        <f t="shared" si="26"/>
        <v>2.7093535800906885</v>
      </c>
      <c r="L100" s="2">
        <v>5.6000000000000001E-2</v>
      </c>
      <c r="M100" s="2">
        <v>308.52800000000002</v>
      </c>
      <c r="N100" s="2">
        <f t="shared" si="27"/>
        <v>0.43379802453513305</v>
      </c>
      <c r="O100" s="2">
        <v>0.13120000000000001</v>
      </c>
      <c r="P100" s="2">
        <v>534.94039999999995</v>
      </c>
      <c r="Q100" s="2">
        <f t="shared" si="28"/>
        <v>0.75213947766178069</v>
      </c>
      <c r="R100" s="2">
        <v>5.4199999999999998E-2</v>
      </c>
      <c r="S100" s="2">
        <v>-7.38</v>
      </c>
      <c r="T100" s="2">
        <f t="shared" si="24"/>
        <v>7.38</v>
      </c>
      <c r="U100" s="2">
        <f t="shared" si="29"/>
        <v>5.7969067846784927</v>
      </c>
      <c r="V100" s="2">
        <v>0.1103</v>
      </c>
      <c r="W100" s="2">
        <v>-5.27</v>
      </c>
      <c r="X100" s="2">
        <f t="shared" si="25"/>
        <v>5.27</v>
      </c>
      <c r="Y100" s="2">
        <f t="shared" si="30"/>
        <v>4.1395255765929067</v>
      </c>
    </row>
    <row r="101" spans="1:25">
      <c r="A101" s="3" t="s">
        <v>110</v>
      </c>
      <c r="B101" s="3">
        <v>3</v>
      </c>
      <c r="C101">
        <f>72.5*9.81</f>
        <v>711.22500000000002</v>
      </c>
      <c r="D101" s="44">
        <v>1.79</v>
      </c>
      <c r="E101" s="3" t="s">
        <v>53</v>
      </c>
      <c r="F101" s="2">
        <v>4.2000000000000003E-2</v>
      </c>
      <c r="G101" s="2">
        <v>1520.47</v>
      </c>
      <c r="H101" s="2">
        <f t="shared" si="23"/>
        <v>2.1378185524974516</v>
      </c>
      <c r="I101" s="2">
        <v>9.6299999999999997E-2</v>
      </c>
      <c r="J101" s="2">
        <v>1808.01</v>
      </c>
      <c r="K101" s="2">
        <f t="shared" si="26"/>
        <v>2.5421069281872826</v>
      </c>
      <c r="L101" s="2">
        <v>3.15E-2</v>
      </c>
      <c r="M101" s="2">
        <v>176.4248</v>
      </c>
      <c r="N101" s="2">
        <f t="shared" si="27"/>
        <v>0.24805764701746985</v>
      </c>
      <c r="O101" s="2">
        <v>0.13650000000000001</v>
      </c>
      <c r="P101" s="2">
        <v>539.08339999999998</v>
      </c>
      <c r="Q101" s="2">
        <f t="shared" si="28"/>
        <v>0.75796463847586903</v>
      </c>
      <c r="R101" s="2">
        <v>5.6000000000000001E-2</v>
      </c>
      <c r="S101" s="2">
        <v>-4.38</v>
      </c>
      <c r="T101" s="2">
        <f t="shared" si="24"/>
        <v>4.38</v>
      </c>
      <c r="U101" s="2">
        <f t="shared" si="29"/>
        <v>3.4404406120449589</v>
      </c>
      <c r="V101" s="2">
        <v>0.112</v>
      </c>
      <c r="W101" s="2">
        <v>-4.8</v>
      </c>
      <c r="X101" s="2">
        <f t="shared" si="25"/>
        <v>4.8</v>
      </c>
      <c r="Y101" s="2">
        <f t="shared" si="30"/>
        <v>3.7703458762136535</v>
      </c>
    </row>
    <row r="102" spans="1:25">
      <c r="A102" s="3" t="s">
        <v>111</v>
      </c>
      <c r="B102" s="3">
        <v>3</v>
      </c>
      <c r="C102">
        <f>72.5*9.81</f>
        <v>711.22500000000002</v>
      </c>
      <c r="D102" s="44">
        <v>1.79</v>
      </c>
      <c r="E102" s="3" t="s">
        <v>53</v>
      </c>
      <c r="F102" s="2">
        <v>0.04</v>
      </c>
      <c r="G102" s="2">
        <v>1559</v>
      </c>
      <c r="H102" s="2">
        <f t="shared" si="23"/>
        <v>2.1919926886709549</v>
      </c>
      <c r="I102" s="2">
        <v>8.3299999999999999E-2</v>
      </c>
      <c r="J102" s="2">
        <v>1789.07</v>
      </c>
      <c r="K102" s="2">
        <f t="shared" si="26"/>
        <v>2.5154768181658405</v>
      </c>
      <c r="L102" s="2">
        <v>3.1699999999999999E-2</v>
      </c>
      <c r="M102" s="2">
        <v>317.18810000000002</v>
      </c>
      <c r="N102" s="2">
        <f t="shared" si="27"/>
        <v>0.44597434004710185</v>
      </c>
      <c r="O102" s="2">
        <v>0.1183</v>
      </c>
      <c r="P102" s="2">
        <v>511.81060000000002</v>
      </c>
      <c r="Q102" s="2">
        <f t="shared" si="28"/>
        <v>0.71961840486484585</v>
      </c>
      <c r="R102" s="2">
        <v>3.3300000000000003E-2</v>
      </c>
      <c r="S102" s="2">
        <v>5.82</v>
      </c>
      <c r="T102" s="2">
        <f t="shared" si="24"/>
        <v>5.82</v>
      </c>
      <c r="U102" s="2">
        <f t="shared" si="29"/>
        <v>4.5715443749090552</v>
      </c>
      <c r="V102" s="2">
        <v>8.5000000000000006E-2</v>
      </c>
      <c r="W102" s="2">
        <v>-9.24</v>
      </c>
      <c r="X102" s="2">
        <f t="shared" si="25"/>
        <v>9.24</v>
      </c>
      <c r="Y102" s="2">
        <f t="shared" si="30"/>
        <v>7.2579158117112836</v>
      </c>
    </row>
    <row r="103" spans="1:25">
      <c r="A103" s="3"/>
      <c r="B103" s="3">
        <v>3</v>
      </c>
      <c r="C103">
        <f>62*9.81</f>
        <v>608.22</v>
      </c>
      <c r="D103" s="44">
        <v>1.66</v>
      </c>
      <c r="E103" s="3" t="s">
        <v>54</v>
      </c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>
      <c r="A104" s="3"/>
      <c r="B104" s="3">
        <v>3</v>
      </c>
      <c r="C104">
        <f>62*9.81</f>
        <v>608.22</v>
      </c>
      <c r="D104" s="44">
        <v>1.66</v>
      </c>
      <c r="E104" s="3" t="s">
        <v>54</v>
      </c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>
      <c r="A105" s="3"/>
      <c r="B105" s="3">
        <v>3</v>
      </c>
      <c r="C105">
        <f>62*9.81</f>
        <v>608.22</v>
      </c>
      <c r="D105" s="44">
        <v>1.66</v>
      </c>
      <c r="E105" s="3" t="s">
        <v>54</v>
      </c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>
      <c r="A106" s="3" t="s">
        <v>112</v>
      </c>
      <c r="B106" s="3">
        <v>3</v>
      </c>
      <c r="C106">
        <f>55.5*9.81</f>
        <v>544.45500000000004</v>
      </c>
      <c r="D106" s="44">
        <v>1.55</v>
      </c>
      <c r="E106" s="3" t="s">
        <v>55</v>
      </c>
      <c r="F106" s="2">
        <v>3.7499999999999999E-2</v>
      </c>
      <c r="G106" s="2">
        <v>1294.72</v>
      </c>
      <c r="H106" s="2">
        <f t="shared" si="23"/>
        <v>2.378011038561497</v>
      </c>
      <c r="I106" s="2">
        <v>7.0499999999999993E-2</v>
      </c>
      <c r="J106" s="2">
        <v>1329.46</v>
      </c>
      <c r="K106" s="2">
        <f t="shared" ref="K106:K120" si="31">J106/C106</f>
        <v>2.4418179647537444</v>
      </c>
      <c r="L106" s="2">
        <v>2.1000000000000001E-2</v>
      </c>
      <c r="M106" s="2">
        <v>167.04900000000001</v>
      </c>
      <c r="N106" s="2">
        <f t="shared" ref="N106:N120" si="32">M106/C106</f>
        <v>0.3068187453508554</v>
      </c>
      <c r="O106" s="2">
        <v>0.1095</v>
      </c>
      <c r="P106" s="2">
        <v>343.32659999999998</v>
      </c>
      <c r="Q106" s="2">
        <f t="shared" ref="Q106:Q120" si="33">P106/C106</f>
        <v>0.63058765187205545</v>
      </c>
      <c r="R106" s="2">
        <v>4.4999999999999998E-2</v>
      </c>
      <c r="S106" s="2">
        <v>-3.73</v>
      </c>
      <c r="T106" s="2">
        <f t="shared" si="24"/>
        <v>3.73</v>
      </c>
      <c r="U106" s="2">
        <f t="shared" ref="U106:U120" si="34">ABS(T106/(C106*D106)*1000)</f>
        <v>4.4199274740855081</v>
      </c>
      <c r="V106" s="2">
        <v>0.108</v>
      </c>
      <c r="W106" s="2">
        <v>2.75</v>
      </c>
      <c r="X106" s="2">
        <f t="shared" si="25"/>
        <v>2.75</v>
      </c>
      <c r="Y106" s="2">
        <f t="shared" ref="Y106:Y120" si="35">ABS(X106/(C106*D106)*1000)</f>
        <v>3.2586596658807365</v>
      </c>
    </row>
    <row r="107" spans="1:25">
      <c r="A107" s="3" t="s">
        <v>113</v>
      </c>
      <c r="B107" s="3">
        <v>3</v>
      </c>
      <c r="C107">
        <f>55.5*9.81</f>
        <v>544.45500000000004</v>
      </c>
      <c r="D107" s="44">
        <v>1.55</v>
      </c>
      <c r="E107" s="3" t="s">
        <v>55</v>
      </c>
      <c r="F107" s="2">
        <v>3.5000000000000003E-2</v>
      </c>
      <c r="G107" s="2">
        <v>1484.6</v>
      </c>
      <c r="H107" s="2">
        <f t="shared" si="23"/>
        <v>2.7267634607084146</v>
      </c>
      <c r="I107" s="2">
        <v>8.3299999999999999E-2</v>
      </c>
      <c r="J107" s="2">
        <v>1369.57</v>
      </c>
      <c r="K107" s="2">
        <f t="shared" si="31"/>
        <v>2.5154879650292492</v>
      </c>
      <c r="L107" s="2">
        <v>2.6700000000000002E-2</v>
      </c>
      <c r="M107" s="2">
        <v>212.71629999999999</v>
      </c>
      <c r="N107" s="2">
        <f t="shared" si="32"/>
        <v>0.39069583344812697</v>
      </c>
      <c r="O107" s="2">
        <v>0.12330000000000001</v>
      </c>
      <c r="P107" s="2">
        <v>348.24489999999997</v>
      </c>
      <c r="Q107" s="2">
        <f t="shared" si="33"/>
        <v>0.63962108897888703</v>
      </c>
      <c r="R107" s="2">
        <v>4.8300000000000003E-2</v>
      </c>
      <c r="S107" s="2">
        <v>-2.68</v>
      </c>
      <c r="T107" s="2">
        <f t="shared" si="24"/>
        <v>2.68</v>
      </c>
      <c r="U107" s="2">
        <f t="shared" si="34"/>
        <v>3.1757119652946817</v>
      </c>
      <c r="V107" s="2">
        <v>7.3300000000000004E-2</v>
      </c>
      <c r="W107" s="2">
        <v>7.17</v>
      </c>
      <c r="X107" s="2">
        <f t="shared" si="25"/>
        <v>7.17</v>
      </c>
      <c r="Y107" s="2">
        <f t="shared" si="35"/>
        <v>8.4962144743145025</v>
      </c>
    </row>
    <row r="108" spans="1:25">
      <c r="A108" s="3" t="s">
        <v>114</v>
      </c>
      <c r="B108" s="3">
        <v>3</v>
      </c>
      <c r="C108">
        <f>55.5*9.81</f>
        <v>544.45500000000004</v>
      </c>
      <c r="D108" s="44">
        <v>1.55</v>
      </c>
      <c r="E108" s="3" t="s">
        <v>55</v>
      </c>
      <c r="F108" s="2">
        <v>3.5000000000000003E-2</v>
      </c>
      <c r="G108" s="2">
        <v>1238.94</v>
      </c>
      <c r="H108" s="2">
        <f t="shared" si="23"/>
        <v>2.2755599636333579</v>
      </c>
      <c r="I108" s="2">
        <v>8.5000000000000006E-2</v>
      </c>
      <c r="J108" s="2">
        <v>1246.44</v>
      </c>
      <c r="K108" s="2">
        <f t="shared" si="31"/>
        <v>2.2893352067663995</v>
      </c>
      <c r="L108" s="2">
        <v>2.5000000000000001E-2</v>
      </c>
      <c r="M108" s="2">
        <v>172.66229999999999</v>
      </c>
      <c r="N108" s="2">
        <f t="shared" si="32"/>
        <v>0.31712868832134883</v>
      </c>
      <c r="O108" s="2">
        <v>0.125</v>
      </c>
      <c r="P108" s="2">
        <v>333.87099999999998</v>
      </c>
      <c r="Q108" s="2">
        <f t="shared" si="33"/>
        <v>0.61322056000955072</v>
      </c>
      <c r="R108" s="2">
        <v>0.05</v>
      </c>
      <c r="S108" s="2">
        <v>-3</v>
      </c>
      <c r="T108" s="2">
        <f t="shared" si="24"/>
        <v>3</v>
      </c>
      <c r="U108" s="2">
        <f t="shared" si="34"/>
        <v>3.5549014536880765</v>
      </c>
      <c r="V108" s="2">
        <v>7.6700000000000004E-2</v>
      </c>
      <c r="W108" s="2">
        <v>4.07</v>
      </c>
      <c r="X108" s="2">
        <f t="shared" si="25"/>
        <v>4.07</v>
      </c>
      <c r="Y108" s="2">
        <f t="shared" si="35"/>
        <v>4.8228163055034905</v>
      </c>
    </row>
    <row r="109" spans="1:25">
      <c r="A109" s="3" t="s">
        <v>115</v>
      </c>
      <c r="B109" s="3">
        <v>3</v>
      </c>
      <c r="C109">
        <f>97*9.81</f>
        <v>951.57</v>
      </c>
      <c r="D109" s="44">
        <v>1.75</v>
      </c>
      <c r="E109" s="3" t="s">
        <v>56</v>
      </c>
      <c r="F109" s="2"/>
      <c r="G109" s="2"/>
      <c r="H109" s="2"/>
      <c r="I109" s="2">
        <v>7.7600000000000002E-2</v>
      </c>
      <c r="J109" s="2">
        <v>2433.9</v>
      </c>
      <c r="K109" s="2">
        <f t="shared" si="31"/>
        <v>2.557772943661528</v>
      </c>
      <c r="L109" s="2">
        <v>2.2200000000000001E-2</v>
      </c>
      <c r="M109" s="2">
        <v>268.80500000000001</v>
      </c>
      <c r="N109" s="2">
        <f t="shared" si="32"/>
        <v>0.28248578664733021</v>
      </c>
      <c r="O109" s="2">
        <v>0.114</v>
      </c>
      <c r="P109" s="2">
        <v>647.00329999999997</v>
      </c>
      <c r="Q109" s="2">
        <f t="shared" si="33"/>
        <v>0.67993242746198379</v>
      </c>
      <c r="R109" s="2">
        <v>3.4799999999999998E-2</v>
      </c>
      <c r="S109" s="2">
        <v>7.26</v>
      </c>
      <c r="T109" s="2">
        <f t="shared" si="24"/>
        <v>7.26</v>
      </c>
      <c r="U109" s="2">
        <f t="shared" si="34"/>
        <v>4.3597122950192091</v>
      </c>
      <c r="V109" s="2">
        <v>7.5999999999999998E-2</v>
      </c>
      <c r="W109" s="2">
        <v>-8.66</v>
      </c>
      <c r="X109" s="2">
        <f t="shared" si="25"/>
        <v>8.66</v>
      </c>
      <c r="Y109" s="2">
        <f t="shared" si="35"/>
        <v>5.2004281645821413</v>
      </c>
    </row>
    <row r="110" spans="1:25">
      <c r="A110" s="3" t="s">
        <v>116</v>
      </c>
      <c r="B110" s="3">
        <v>3</v>
      </c>
      <c r="C110">
        <f>97*9.81</f>
        <v>951.57</v>
      </c>
      <c r="D110" s="44">
        <v>1.75</v>
      </c>
      <c r="E110" s="3" t="s">
        <v>56</v>
      </c>
      <c r="F110" s="2"/>
      <c r="G110" s="2"/>
      <c r="H110" s="2"/>
      <c r="I110" s="2">
        <v>8.5500000000000007E-2</v>
      </c>
      <c r="J110" s="2">
        <v>2334.1799999999998</v>
      </c>
      <c r="K110" s="2">
        <f t="shared" si="31"/>
        <v>2.4529777105205079</v>
      </c>
      <c r="L110" s="2">
        <v>2.53E-2</v>
      </c>
      <c r="M110" s="2">
        <v>271.09050000000002</v>
      </c>
      <c r="N110" s="2">
        <f t="shared" si="32"/>
        <v>0.28488760679718783</v>
      </c>
      <c r="O110" s="2">
        <v>0.1172</v>
      </c>
      <c r="P110" s="2">
        <v>609.125</v>
      </c>
      <c r="Q110" s="2">
        <f t="shared" si="33"/>
        <v>0.64012631755940175</v>
      </c>
      <c r="R110" s="2">
        <v>1.7399999999999999E-2</v>
      </c>
      <c r="S110" s="2">
        <v>-2.2000000000000002</v>
      </c>
      <c r="T110" s="2">
        <f t="shared" si="24"/>
        <v>2.2000000000000002</v>
      </c>
      <c r="U110" s="2">
        <f t="shared" si="34"/>
        <v>1.3211249378846086</v>
      </c>
      <c r="V110" s="2">
        <v>8.3900000000000002E-2</v>
      </c>
      <c r="W110" s="2">
        <v>-5.08</v>
      </c>
      <c r="X110" s="2">
        <f t="shared" si="25"/>
        <v>5.08</v>
      </c>
      <c r="Y110" s="2">
        <f t="shared" si="35"/>
        <v>3.0505975838426416</v>
      </c>
    </row>
    <row r="111" spans="1:25">
      <c r="A111" s="3" t="s">
        <v>117</v>
      </c>
      <c r="B111" s="3">
        <v>3</v>
      </c>
      <c r="C111">
        <f>97*9.81</f>
        <v>951.57</v>
      </c>
      <c r="D111" s="44">
        <v>1.75</v>
      </c>
      <c r="E111" s="3" t="s">
        <v>56</v>
      </c>
      <c r="F111" s="2"/>
      <c r="G111" s="2"/>
      <c r="H111" s="2"/>
      <c r="I111" s="2">
        <v>7.5999999999999998E-2</v>
      </c>
      <c r="J111" s="2">
        <v>2241.9299999999998</v>
      </c>
      <c r="K111" s="2">
        <f t="shared" si="31"/>
        <v>2.3560326618115321</v>
      </c>
      <c r="L111" s="2">
        <v>2.3800000000000002E-2</v>
      </c>
      <c r="M111" s="2">
        <v>346.95929999999998</v>
      </c>
      <c r="N111" s="2">
        <f t="shared" si="32"/>
        <v>0.36461773700305805</v>
      </c>
      <c r="O111" s="2">
        <v>0.11559999999999999</v>
      </c>
      <c r="P111" s="2">
        <v>616.51769999999999</v>
      </c>
      <c r="Q111" s="2">
        <f t="shared" si="33"/>
        <v>0.64789526782054918</v>
      </c>
      <c r="R111" s="2">
        <v>3.3300000000000003E-2</v>
      </c>
      <c r="S111" s="2">
        <v>3.89</v>
      </c>
      <c r="T111" s="2">
        <f t="shared" si="24"/>
        <v>3.89</v>
      </c>
      <c r="U111" s="2">
        <f t="shared" si="34"/>
        <v>2.3359890947141491</v>
      </c>
      <c r="V111" s="2">
        <v>7.4399999999999994E-2</v>
      </c>
      <c r="W111" s="2">
        <v>-10.58</v>
      </c>
      <c r="X111" s="2">
        <f t="shared" si="25"/>
        <v>10.58</v>
      </c>
      <c r="Y111" s="2">
        <f t="shared" si="35"/>
        <v>6.3534099285541634</v>
      </c>
    </row>
    <row r="112" spans="1:25">
      <c r="A112" s="3" t="s">
        <v>118</v>
      </c>
      <c r="B112" s="3">
        <v>3</v>
      </c>
      <c r="C112">
        <f>88*9.81</f>
        <v>863.28000000000009</v>
      </c>
      <c r="D112" s="44">
        <v>1.81</v>
      </c>
      <c r="E112" s="3" t="s">
        <v>57</v>
      </c>
      <c r="F112" s="2">
        <v>4.2000000000000003E-2</v>
      </c>
      <c r="G112" s="2">
        <v>2266.4</v>
      </c>
      <c r="H112" s="2">
        <f t="shared" si="23"/>
        <v>2.6253359280882216</v>
      </c>
      <c r="I112" s="2">
        <v>8.9200000000000002E-2</v>
      </c>
      <c r="J112" s="2">
        <v>2232.92</v>
      </c>
      <c r="K112" s="2">
        <f t="shared" si="31"/>
        <v>2.5865536094893891</v>
      </c>
      <c r="L112" s="2">
        <v>5.9499999999999997E-2</v>
      </c>
      <c r="M112" s="2">
        <v>310.3408</v>
      </c>
      <c r="N112" s="2">
        <f t="shared" si="32"/>
        <v>0.35949031600407744</v>
      </c>
      <c r="O112" s="2">
        <v>0.1295</v>
      </c>
      <c r="P112" s="2">
        <v>520.15139999999997</v>
      </c>
      <c r="Q112" s="2">
        <f t="shared" si="33"/>
        <v>0.60252919099249369</v>
      </c>
      <c r="R112" s="2">
        <v>5.0700000000000002E-2</v>
      </c>
      <c r="S112" s="2">
        <v>-11.99</v>
      </c>
      <c r="T112" s="2">
        <f t="shared" si="24"/>
        <v>11.99</v>
      </c>
      <c r="U112" s="2">
        <f t="shared" si="34"/>
        <v>7.673419275629219</v>
      </c>
      <c r="V112" s="2">
        <v>9.4500000000000001E-2</v>
      </c>
      <c r="W112" s="2">
        <v>2.9</v>
      </c>
      <c r="X112" s="2">
        <f t="shared" si="25"/>
        <v>2.9</v>
      </c>
      <c r="Y112" s="2">
        <f t="shared" si="35"/>
        <v>1.8559562885174925</v>
      </c>
    </row>
    <row r="113" spans="1:25">
      <c r="A113" s="3" t="s">
        <v>119</v>
      </c>
      <c r="B113" s="3">
        <v>3</v>
      </c>
      <c r="C113">
        <f>88*9.81</f>
        <v>863.28000000000009</v>
      </c>
      <c r="D113" s="44">
        <v>1.81</v>
      </c>
      <c r="E113" s="3" t="s">
        <v>57</v>
      </c>
      <c r="F113" s="2">
        <v>5.2200000000000003E-2</v>
      </c>
      <c r="G113" s="2">
        <v>2132.9699999999998</v>
      </c>
      <c r="H113" s="2">
        <f t="shared" si="23"/>
        <v>2.4707742563247144</v>
      </c>
      <c r="I113" s="2">
        <v>8.3900000000000002E-2</v>
      </c>
      <c r="J113" s="2">
        <v>2137.89</v>
      </c>
      <c r="K113" s="2">
        <f t="shared" si="31"/>
        <v>2.4764734500973029</v>
      </c>
      <c r="L113" s="2">
        <v>1.9E-2</v>
      </c>
      <c r="M113" s="2">
        <v>194.453</v>
      </c>
      <c r="N113" s="2">
        <f t="shared" si="32"/>
        <v>0.22524905013437121</v>
      </c>
      <c r="O113" s="2">
        <v>0.12189999999999999</v>
      </c>
      <c r="P113" s="2">
        <v>623.35429999999997</v>
      </c>
      <c r="Q113" s="2">
        <f t="shared" si="33"/>
        <v>0.72207661477156881</v>
      </c>
      <c r="R113" s="2">
        <v>5.2200000000000003E-2</v>
      </c>
      <c r="S113" s="2">
        <v>-9.1</v>
      </c>
      <c r="T113" s="2">
        <f t="shared" si="24"/>
        <v>9.1</v>
      </c>
      <c r="U113" s="2">
        <f t="shared" si="34"/>
        <v>5.8238628363824763</v>
      </c>
      <c r="V113" s="2">
        <v>0.14249999999999999</v>
      </c>
      <c r="W113" s="2">
        <v>-2.0699999999999998</v>
      </c>
      <c r="X113" s="2">
        <f t="shared" si="25"/>
        <v>2.0699999999999998</v>
      </c>
      <c r="Y113" s="2">
        <f t="shared" si="35"/>
        <v>1.3247687990452446</v>
      </c>
    </row>
    <row r="114" spans="1:25">
      <c r="A114" s="3" t="s">
        <v>120</v>
      </c>
      <c r="B114" s="3">
        <v>3</v>
      </c>
      <c r="C114">
        <f>88*9.81</f>
        <v>863.28000000000009</v>
      </c>
      <c r="D114" s="44">
        <v>1.81</v>
      </c>
      <c r="E114" s="3" t="s">
        <v>57</v>
      </c>
      <c r="F114" s="2">
        <v>5.6000000000000001E-2</v>
      </c>
      <c r="G114" s="2">
        <v>2170.1799999999998</v>
      </c>
      <c r="H114" s="2">
        <f t="shared" si="23"/>
        <v>2.5138773051617083</v>
      </c>
      <c r="I114" s="2">
        <v>9.0999999999999998E-2</v>
      </c>
      <c r="J114" s="2">
        <v>2150.61</v>
      </c>
      <c r="K114" s="2">
        <f t="shared" si="31"/>
        <v>2.4912079510703364</v>
      </c>
      <c r="L114" s="2">
        <v>2.4500000000000001E-2</v>
      </c>
      <c r="M114" s="2">
        <v>146.2424</v>
      </c>
      <c r="N114" s="2">
        <f t="shared" si="32"/>
        <v>0.16940320637568343</v>
      </c>
      <c r="O114" s="2">
        <v>0.13300000000000001</v>
      </c>
      <c r="P114" s="2">
        <v>547.26840000000004</v>
      </c>
      <c r="Q114" s="2">
        <f t="shared" si="33"/>
        <v>0.63394078398665554</v>
      </c>
      <c r="R114" s="2">
        <v>5.9499999999999997E-2</v>
      </c>
      <c r="S114" s="2">
        <v>-15.13</v>
      </c>
      <c r="T114" s="2">
        <f t="shared" si="24"/>
        <v>15.13</v>
      </c>
      <c r="U114" s="2">
        <f t="shared" si="34"/>
        <v>9.6829719466447113</v>
      </c>
      <c r="V114" s="2">
        <v>0.11899999999999999</v>
      </c>
      <c r="W114" s="2">
        <v>-5.09</v>
      </c>
      <c r="X114" s="2">
        <f t="shared" si="25"/>
        <v>5.09</v>
      </c>
      <c r="Y114" s="2">
        <f t="shared" si="35"/>
        <v>3.2575232788117368</v>
      </c>
    </row>
    <row r="115" spans="1:25">
      <c r="A115" s="3" t="s">
        <v>121</v>
      </c>
      <c r="B115" s="3">
        <v>3</v>
      </c>
      <c r="C115">
        <f>115.5*9.81</f>
        <v>1133.0550000000001</v>
      </c>
      <c r="D115" s="44">
        <v>2.02</v>
      </c>
      <c r="E115" s="3" t="s">
        <v>58</v>
      </c>
      <c r="F115" s="2">
        <v>3.2599999999999997E-2</v>
      </c>
      <c r="G115" s="2">
        <v>2964.25</v>
      </c>
      <c r="H115" s="2">
        <f t="shared" si="23"/>
        <v>2.6161572033131666</v>
      </c>
      <c r="I115" s="2">
        <v>9.7799999999999998E-2</v>
      </c>
      <c r="J115" s="2">
        <v>2514.88</v>
      </c>
      <c r="K115" s="2">
        <f t="shared" si="31"/>
        <v>2.2195568617586967</v>
      </c>
      <c r="L115" s="2">
        <v>1.9199999999999998E-2</v>
      </c>
      <c r="M115" s="2">
        <v>333.66910000000001</v>
      </c>
      <c r="N115" s="2">
        <f t="shared" si="32"/>
        <v>0.29448623411926161</v>
      </c>
      <c r="O115" s="2">
        <v>0.14380000000000001</v>
      </c>
      <c r="P115" s="2">
        <v>595.30290000000002</v>
      </c>
      <c r="Q115" s="2">
        <f t="shared" si="33"/>
        <v>0.52539629585501146</v>
      </c>
      <c r="R115" s="2">
        <v>4.9799999999999997E-2</v>
      </c>
      <c r="S115" s="2">
        <v>-26.1</v>
      </c>
      <c r="T115" s="2">
        <f t="shared" si="24"/>
        <v>26.1</v>
      </c>
      <c r="U115" s="2">
        <f t="shared" si="34"/>
        <v>11.403499458727</v>
      </c>
      <c r="V115" s="2">
        <v>0.16869999999999999</v>
      </c>
      <c r="W115" s="2">
        <v>1.1299999999999999</v>
      </c>
      <c r="X115" s="2">
        <f t="shared" si="25"/>
        <v>1.1299999999999999</v>
      </c>
      <c r="Y115" s="2">
        <f t="shared" si="35"/>
        <v>0.49371472752342943</v>
      </c>
    </row>
    <row r="116" spans="1:25">
      <c r="A116" s="3" t="s">
        <v>122</v>
      </c>
      <c r="B116" s="3">
        <v>3</v>
      </c>
      <c r="C116">
        <f>115.5*9.81</f>
        <v>1133.0550000000001</v>
      </c>
      <c r="D116" s="44">
        <v>2.02</v>
      </c>
      <c r="E116" s="3" t="s">
        <v>58</v>
      </c>
      <c r="F116" s="2">
        <v>3.6799999999999999E-2</v>
      </c>
      <c r="G116" s="2">
        <v>2399.13</v>
      </c>
      <c r="H116" s="2">
        <f t="shared" si="23"/>
        <v>2.1173994201517137</v>
      </c>
      <c r="I116" s="2">
        <v>0.11269999999999999</v>
      </c>
      <c r="J116" s="2">
        <v>2428.27</v>
      </c>
      <c r="K116" s="2">
        <f t="shared" si="31"/>
        <v>2.143117500915666</v>
      </c>
      <c r="L116" s="2">
        <v>2.3800000000000002E-2</v>
      </c>
      <c r="M116" s="2">
        <v>233.8382</v>
      </c>
      <c r="N116" s="2">
        <f t="shared" si="32"/>
        <v>0.20637850766291133</v>
      </c>
      <c r="O116" s="2">
        <v>0.1668</v>
      </c>
      <c r="P116" s="2">
        <v>548.36009999999999</v>
      </c>
      <c r="Q116" s="2">
        <f t="shared" si="33"/>
        <v>0.48396600341554469</v>
      </c>
      <c r="R116" s="2">
        <v>5.1999999999999998E-2</v>
      </c>
      <c r="S116" s="2">
        <v>-30.41</v>
      </c>
      <c r="T116" s="2">
        <f t="shared" si="24"/>
        <v>30.41</v>
      </c>
      <c r="U116" s="2">
        <f t="shared" si="34"/>
        <v>13.286606074325213</v>
      </c>
      <c r="V116" s="2">
        <v>8.2299999999999998E-2</v>
      </c>
      <c r="W116" s="2">
        <v>-24.61</v>
      </c>
      <c r="X116" s="2">
        <f t="shared" si="25"/>
        <v>24.61</v>
      </c>
      <c r="Y116" s="2">
        <f t="shared" si="35"/>
        <v>10.752495083496992</v>
      </c>
    </row>
    <row r="117" spans="1:25">
      <c r="A117" s="3" t="s">
        <v>123</v>
      </c>
      <c r="B117" s="3">
        <v>3</v>
      </c>
      <c r="C117">
        <f>115.5*9.81</f>
        <v>1133.0550000000001</v>
      </c>
      <c r="D117" s="44">
        <v>2.02</v>
      </c>
      <c r="E117" s="3" t="s">
        <v>58</v>
      </c>
      <c r="F117" s="2">
        <v>3.3300000000000003E-2</v>
      </c>
      <c r="G117" s="2">
        <v>2907.85</v>
      </c>
      <c r="H117" s="2">
        <f t="shared" si="23"/>
        <v>2.5663802728022911</v>
      </c>
      <c r="I117" s="2">
        <v>9.7900000000000001E-2</v>
      </c>
      <c r="J117" s="2">
        <v>2457.79</v>
      </c>
      <c r="K117" s="2">
        <f t="shared" si="31"/>
        <v>2.1691709581617835</v>
      </c>
      <c r="L117" s="2">
        <v>2.29E-2</v>
      </c>
      <c r="M117" s="2">
        <v>229.74520000000001</v>
      </c>
      <c r="N117" s="2">
        <f t="shared" si="32"/>
        <v>0.20276614992211323</v>
      </c>
      <c r="O117" s="2">
        <v>0.15210000000000001</v>
      </c>
      <c r="P117" s="2">
        <v>555.47889999999995</v>
      </c>
      <c r="Q117" s="2">
        <f t="shared" si="33"/>
        <v>0.49024884052406981</v>
      </c>
      <c r="R117" s="2">
        <v>0.05</v>
      </c>
      <c r="S117" s="2">
        <v>-32.81</v>
      </c>
      <c r="T117" s="2">
        <f t="shared" si="24"/>
        <v>32.81</v>
      </c>
      <c r="U117" s="2">
        <f t="shared" si="34"/>
        <v>14.33520372570241</v>
      </c>
      <c r="V117" s="2">
        <v>7.7100000000000002E-2</v>
      </c>
      <c r="W117" s="2">
        <v>-27.16</v>
      </c>
      <c r="X117" s="2">
        <f t="shared" si="25"/>
        <v>27.16</v>
      </c>
      <c r="Y117" s="2">
        <f t="shared" si="35"/>
        <v>11.866630088085261</v>
      </c>
    </row>
    <row r="118" spans="1:25">
      <c r="A118" s="3" t="s">
        <v>124</v>
      </c>
      <c r="B118" s="3">
        <v>3</v>
      </c>
      <c r="C118">
        <f>99*9.91</f>
        <v>981.09</v>
      </c>
      <c r="D118" s="45">
        <v>1.87</v>
      </c>
      <c r="E118" s="3" t="s">
        <v>59</v>
      </c>
      <c r="F118" s="2">
        <v>5.6000000000000001E-2</v>
      </c>
      <c r="G118" s="2">
        <v>2363.3200000000002</v>
      </c>
      <c r="H118" s="2">
        <f t="shared" si="23"/>
        <v>2.4088717650776177</v>
      </c>
      <c r="I118" s="2">
        <v>8.5699999999999998E-2</v>
      </c>
      <c r="J118" s="2">
        <v>2402.27</v>
      </c>
      <c r="K118" s="2">
        <f t="shared" si="31"/>
        <v>2.4485725060901649</v>
      </c>
      <c r="L118" s="2">
        <v>2.6200000000000001E-2</v>
      </c>
      <c r="M118" s="2">
        <v>207.88339999999999</v>
      </c>
      <c r="N118" s="2">
        <f t="shared" si="32"/>
        <v>0.21189024452394783</v>
      </c>
      <c r="O118" s="2">
        <v>0.1295</v>
      </c>
      <c r="P118" s="2">
        <v>616.67129999999997</v>
      </c>
      <c r="Q118" s="2">
        <f t="shared" si="33"/>
        <v>0.62855731890040667</v>
      </c>
      <c r="R118" s="2">
        <v>5.6000000000000001E-2</v>
      </c>
      <c r="S118" s="2">
        <v>-15.63</v>
      </c>
      <c r="T118" s="2">
        <f t="shared" si="24"/>
        <v>15.63</v>
      </c>
      <c r="U118" s="2">
        <f t="shared" si="34"/>
        <v>8.5193904433369774</v>
      </c>
      <c r="V118" s="2">
        <v>9.0999999999999998E-2</v>
      </c>
      <c r="W118" s="2">
        <v>6.89</v>
      </c>
      <c r="X118" s="2">
        <f t="shared" si="25"/>
        <v>6.89</v>
      </c>
      <c r="Y118" s="2">
        <f t="shared" si="35"/>
        <v>3.7555086471267929</v>
      </c>
    </row>
    <row r="119" spans="1:25">
      <c r="A119" s="3" t="s">
        <v>125</v>
      </c>
      <c r="B119" s="3">
        <v>3</v>
      </c>
      <c r="C119">
        <f>99*9.91</f>
        <v>981.09</v>
      </c>
      <c r="D119" s="45">
        <v>1.87</v>
      </c>
      <c r="E119" s="3" t="s">
        <v>59</v>
      </c>
      <c r="F119" s="2">
        <v>4.8300000000000003E-2</v>
      </c>
      <c r="G119" s="2">
        <v>2170</v>
      </c>
      <c r="H119" s="2">
        <f t="shared" si="23"/>
        <v>2.2118256225218889</v>
      </c>
      <c r="I119" s="2">
        <v>8.5000000000000006E-2</v>
      </c>
      <c r="J119" s="2">
        <v>2265.59</v>
      </c>
      <c r="K119" s="2">
        <f t="shared" si="31"/>
        <v>2.3092580701056988</v>
      </c>
      <c r="L119" s="2">
        <v>1.83E-2</v>
      </c>
      <c r="M119" s="2">
        <v>240.32990000000001</v>
      </c>
      <c r="N119" s="2">
        <f t="shared" si="32"/>
        <v>0.24496213395305222</v>
      </c>
      <c r="O119" s="2">
        <v>0.12670000000000001</v>
      </c>
      <c r="P119" s="2">
        <v>629.20429999999999</v>
      </c>
      <c r="Q119" s="2">
        <f t="shared" si="33"/>
        <v>0.64133188596357105</v>
      </c>
      <c r="R119" s="2">
        <v>5.33E-2</v>
      </c>
      <c r="S119" s="2">
        <v>-10.36</v>
      </c>
      <c r="T119" s="2">
        <f t="shared" si="24"/>
        <v>10.36</v>
      </c>
      <c r="U119" s="2">
        <f t="shared" si="34"/>
        <v>5.6468896348669917</v>
      </c>
      <c r="V119" s="2">
        <v>8.6699999999999999E-2</v>
      </c>
      <c r="W119" s="2">
        <v>3.15</v>
      </c>
      <c r="X119" s="2">
        <f t="shared" si="25"/>
        <v>3.15</v>
      </c>
      <c r="Y119" s="2">
        <f t="shared" si="35"/>
        <v>1.7169596862771259</v>
      </c>
    </row>
    <row r="120" spans="1:25">
      <c r="A120" s="3" t="s">
        <v>126</v>
      </c>
      <c r="B120" s="3">
        <v>3</v>
      </c>
      <c r="C120">
        <f>99*9.91</f>
        <v>981.09</v>
      </c>
      <c r="D120" s="45">
        <v>1.87</v>
      </c>
      <c r="E120" s="3" t="s">
        <v>59</v>
      </c>
      <c r="F120" s="2">
        <v>4.7199999999999999E-2</v>
      </c>
      <c r="G120" s="2">
        <v>2258.16</v>
      </c>
      <c r="H120" s="2">
        <f t="shared" si="23"/>
        <v>2.3016848607161422</v>
      </c>
      <c r="I120" s="2">
        <v>8.7499999999999994E-2</v>
      </c>
      <c r="J120" s="2">
        <v>2228.94</v>
      </c>
      <c r="K120" s="2">
        <f t="shared" si="31"/>
        <v>2.2719016603981288</v>
      </c>
      <c r="L120" s="2">
        <v>2.2700000000000001E-2</v>
      </c>
      <c r="M120" s="2">
        <v>241.09270000000001</v>
      </c>
      <c r="N120" s="2">
        <f t="shared" si="32"/>
        <v>0.24573963652672029</v>
      </c>
      <c r="O120" s="2">
        <v>0.13120000000000001</v>
      </c>
      <c r="P120" s="2">
        <v>584.65269999999998</v>
      </c>
      <c r="Q120" s="2">
        <f t="shared" si="33"/>
        <v>0.59592157702147608</v>
      </c>
      <c r="R120" s="2">
        <v>5.4199999999999998E-2</v>
      </c>
      <c r="S120" s="2">
        <v>-16.91</v>
      </c>
      <c r="T120" s="2">
        <f t="shared" si="24"/>
        <v>16.91</v>
      </c>
      <c r="U120" s="2">
        <f t="shared" si="34"/>
        <v>9.2170756491892707</v>
      </c>
      <c r="V120" s="2">
        <v>8.7499999999999994E-2</v>
      </c>
      <c r="W120" s="2">
        <v>9.36</v>
      </c>
      <c r="X120" s="2">
        <f t="shared" si="25"/>
        <v>9.36</v>
      </c>
      <c r="Y120" s="2">
        <f t="shared" si="35"/>
        <v>5.1018230677948884</v>
      </c>
    </row>
    <row r="122" spans="1:25">
      <c r="A122" s="3" t="s">
        <v>723</v>
      </c>
    </row>
    <row r="123" spans="1:25" hidden="1">
      <c r="B123" s="3">
        <v>1</v>
      </c>
      <c r="C123" s="3"/>
      <c r="D123" s="3"/>
      <c r="E123" s="3" t="s">
        <v>48</v>
      </c>
      <c r="I123">
        <f t="shared" ref="I123:Y123" si="36">AVERAGE(I4:I6)</f>
        <v>7.746666666666667E-2</v>
      </c>
      <c r="J123">
        <f t="shared" si="36"/>
        <v>2179.54</v>
      </c>
      <c r="K123">
        <f t="shared" si="36"/>
        <v>2.7194042998114729</v>
      </c>
      <c r="L123">
        <f t="shared" si="36"/>
        <v>3.0666666666666665E-2</v>
      </c>
      <c r="M123">
        <f t="shared" si="36"/>
        <v>124.9944</v>
      </c>
      <c r="N123">
        <f t="shared" si="36"/>
        <v>0.15595506795578659</v>
      </c>
      <c r="O123">
        <f t="shared" si="36"/>
        <v>0.11353333333333333</v>
      </c>
      <c r="P123">
        <f t="shared" si="36"/>
        <v>457.09756666666664</v>
      </c>
      <c r="Q123">
        <f t="shared" si="36"/>
        <v>0.57031900686690529</v>
      </c>
      <c r="R123">
        <f t="shared" si="36"/>
        <v>2.6766666666666671E-2</v>
      </c>
      <c r="S123">
        <f t="shared" si="36"/>
        <v>3.6866666666666661</v>
      </c>
      <c r="T123">
        <f t="shared" si="36"/>
        <v>3.7600000000000002</v>
      </c>
      <c r="U123">
        <f t="shared" si="36"/>
        <v>2.6961716184368174</v>
      </c>
      <c r="V123">
        <f t="shared" si="36"/>
        <v>0.11553333333333334</v>
      </c>
      <c r="W123">
        <f t="shared" si="36"/>
        <v>5.6566666666666672</v>
      </c>
      <c r="X123">
        <f t="shared" si="36"/>
        <v>5.6566666666666672</v>
      </c>
      <c r="Y123">
        <f t="shared" si="36"/>
        <v>4.0562085429851757</v>
      </c>
    </row>
    <row r="124" spans="1:25">
      <c r="B124" s="3">
        <v>1</v>
      </c>
      <c r="C124" s="3"/>
      <c r="D124" s="3"/>
      <c r="E124" s="3" t="s">
        <v>49</v>
      </c>
      <c r="F124">
        <f>AVERAGE(F7:F9)</f>
        <v>4.2399999999999993E-2</v>
      </c>
      <c r="G124">
        <f t="shared" ref="G124:M124" si="37">AVERAGE(G7:G9)</f>
        <v>1697.323333333333</v>
      </c>
      <c r="H124">
        <f>AVERAGE(H7:H9)</f>
        <v>2.2916517586910685</v>
      </c>
      <c r="I124">
        <f t="shared" si="37"/>
        <v>8.2566666666666677E-2</v>
      </c>
      <c r="J124">
        <f t="shared" si="37"/>
        <v>1525.9733333333334</v>
      </c>
      <c r="K124">
        <f>AVERAGE(K7:K9)</f>
        <v>2.0603024800120613</v>
      </c>
      <c r="L124">
        <f t="shared" si="37"/>
        <v>3.4966666666666667E-2</v>
      </c>
      <c r="M124">
        <f t="shared" si="37"/>
        <v>243.75066666666669</v>
      </c>
      <c r="N124">
        <f t="shared" ref="N124:Y124" si="38">AVERAGE(N7:N9)</f>
        <v>0.32910149349787238</v>
      </c>
      <c r="O124">
        <f t="shared" si="38"/>
        <v>0.10903333333333333</v>
      </c>
      <c r="P124">
        <f t="shared" si="38"/>
        <v>302.6602666666667</v>
      </c>
      <c r="Q124">
        <f t="shared" si="38"/>
        <v>0.40863865992488629</v>
      </c>
      <c r="R124">
        <f t="shared" si="38"/>
        <v>4.7199999999999999E-2</v>
      </c>
      <c r="S124">
        <f t="shared" si="38"/>
        <v>-17.606666666666666</v>
      </c>
      <c r="T124">
        <f t="shared" si="38"/>
        <v>17.606666666666666</v>
      </c>
      <c r="U124">
        <f t="shared" si="38"/>
        <v>13.354916618115398</v>
      </c>
      <c r="V124">
        <f t="shared" si="38"/>
        <v>9.5399999999999999E-2</v>
      </c>
      <c r="W124">
        <f t="shared" si="38"/>
        <v>-2.7233333333333332</v>
      </c>
      <c r="X124">
        <f t="shared" si="38"/>
        <v>4.8566666666666665</v>
      </c>
      <c r="Y124">
        <f t="shared" si="38"/>
        <v>3.6838533723199802</v>
      </c>
    </row>
    <row r="125" spans="1:25">
      <c r="B125" s="3">
        <v>1</v>
      </c>
      <c r="C125" s="3"/>
      <c r="D125" s="3"/>
      <c r="E125" s="3" t="s">
        <v>50</v>
      </c>
      <c r="F125">
        <f t="shared" ref="F125:Y125" si="39">AVERAGE(F10:F12)</f>
        <v>4.2700000000000002E-2</v>
      </c>
      <c r="G125">
        <f t="shared" si="39"/>
        <v>1606</v>
      </c>
      <c r="H125">
        <f t="shared" si="39"/>
        <v>2.2737569373655</v>
      </c>
      <c r="I125">
        <f t="shared" si="39"/>
        <v>7.7566666666666659E-2</v>
      </c>
      <c r="J125">
        <f t="shared" si="39"/>
        <v>1697.5833333333333</v>
      </c>
      <c r="K125">
        <f t="shared" si="39"/>
        <v>2.4034196020689396</v>
      </c>
      <c r="L125">
        <f t="shared" si="39"/>
        <v>2.6366666666666667E-2</v>
      </c>
      <c r="M125">
        <f t="shared" si="39"/>
        <v>143.51216666666667</v>
      </c>
      <c r="N125">
        <f t="shared" si="39"/>
        <v>0.20318292936157359</v>
      </c>
      <c r="O125">
        <f t="shared" si="39"/>
        <v>0.114</v>
      </c>
      <c r="P125">
        <f t="shared" si="39"/>
        <v>487.92516666666666</v>
      </c>
      <c r="Q125">
        <f t="shared" si="39"/>
        <v>0.69079902404953375</v>
      </c>
      <c r="R125">
        <f t="shared" si="39"/>
        <v>3.0066666666666669E-2</v>
      </c>
      <c r="S125">
        <f t="shared" si="39"/>
        <v>5.79</v>
      </c>
      <c r="T125">
        <f t="shared" si="39"/>
        <v>5.79</v>
      </c>
      <c r="U125">
        <f t="shared" si="39"/>
        <v>4.8220103535807795</v>
      </c>
      <c r="V125">
        <f t="shared" si="39"/>
        <v>9.0266666666666676E-2</v>
      </c>
      <c r="W125">
        <f t="shared" si="39"/>
        <v>-3.22</v>
      </c>
      <c r="X125">
        <f t="shared" si="39"/>
        <v>3.22</v>
      </c>
      <c r="Y125">
        <f t="shared" si="39"/>
        <v>2.6816706975008828</v>
      </c>
    </row>
    <row r="126" spans="1:25" hidden="1">
      <c r="B126" s="3">
        <v>1</v>
      </c>
      <c r="C126" s="3"/>
      <c r="D126" s="3"/>
      <c r="E126" s="3" t="s">
        <v>51</v>
      </c>
      <c r="F126">
        <f>AVERAGE(F13:F15)</f>
        <v>4.6300000000000001E-2</v>
      </c>
      <c r="G126">
        <f t="shared" ref="G126:M126" si="40">AVERAGE(G13:G15)</f>
        <v>1575.7833333333335</v>
      </c>
      <c r="H126">
        <f>AVERAGE(H13:H15)</f>
        <v>2.0593629385678311</v>
      </c>
      <c r="I126">
        <f t="shared" si="40"/>
        <v>0.11186666666666667</v>
      </c>
      <c r="J126">
        <f t="shared" si="40"/>
        <v>1766.6933333333334</v>
      </c>
      <c r="K126">
        <f>AVERAGE(K13:K15)</f>
        <v>2.308859788982113</v>
      </c>
      <c r="L126">
        <f t="shared" si="40"/>
        <v>4.2500000000000003E-2</v>
      </c>
      <c r="M126">
        <f t="shared" si="40"/>
        <v>315.60876666666667</v>
      </c>
      <c r="N126">
        <f t="shared" ref="N126:Y126" si="41">AVERAGE(N13:N15)</f>
        <v>0.41246342908422412</v>
      </c>
      <c r="O126">
        <f t="shared" si="41"/>
        <v>0.14926666666666669</v>
      </c>
      <c r="P126">
        <f t="shared" si="41"/>
        <v>447.93209999999999</v>
      </c>
      <c r="Q126">
        <f t="shared" si="41"/>
        <v>0.58539441699992156</v>
      </c>
      <c r="R126">
        <f t="shared" si="41"/>
        <v>3.3933333333333336E-2</v>
      </c>
      <c r="S126">
        <f t="shared" si="41"/>
        <v>-0.92333333333333345</v>
      </c>
      <c r="T126">
        <f t="shared" si="41"/>
        <v>4.2699999999999996</v>
      </c>
      <c r="U126">
        <f t="shared" si="41"/>
        <v>3.1002146190729269</v>
      </c>
      <c r="V126">
        <f t="shared" si="41"/>
        <v>0.10249999999999999</v>
      </c>
      <c r="W126">
        <f t="shared" si="41"/>
        <v>0.54333333333333356</v>
      </c>
      <c r="X126">
        <f t="shared" si="41"/>
        <v>9.2299999999999986</v>
      </c>
      <c r="Y126">
        <f t="shared" si="41"/>
        <v>6.7014006871295351</v>
      </c>
    </row>
    <row r="127" spans="1:25" hidden="1">
      <c r="B127" s="3">
        <v>1</v>
      </c>
      <c r="C127" s="3"/>
      <c r="D127" s="3"/>
      <c r="E127" s="3" t="s">
        <v>90</v>
      </c>
    </row>
    <row r="128" spans="1:25">
      <c r="B128" s="3">
        <v>1</v>
      </c>
      <c r="C128" s="3"/>
      <c r="D128" s="3"/>
      <c r="E128" s="3" t="s">
        <v>52</v>
      </c>
      <c r="I128">
        <f t="shared" ref="I128:Y128" si="42">AVERAGE(I19:I21)</f>
        <v>8.5466666666666649E-2</v>
      </c>
      <c r="J128">
        <f t="shared" si="42"/>
        <v>1535.2033333333336</v>
      </c>
      <c r="K128">
        <f t="shared" si="42"/>
        <v>2.3357270730952777</v>
      </c>
      <c r="L128">
        <f t="shared" si="42"/>
        <v>2.7033333333333336E-2</v>
      </c>
      <c r="M128">
        <f t="shared" si="42"/>
        <v>274.19563333333332</v>
      </c>
      <c r="N128">
        <f t="shared" si="42"/>
        <v>0.41717351063236313</v>
      </c>
      <c r="O128">
        <f t="shared" si="42"/>
        <v>0.12933333333333333</v>
      </c>
      <c r="P128">
        <f t="shared" si="42"/>
        <v>476.90076666666664</v>
      </c>
      <c r="Q128">
        <f t="shared" si="42"/>
        <v>0.72557817436771288</v>
      </c>
      <c r="R128">
        <f t="shared" si="42"/>
        <v>2.3866666666666665E-2</v>
      </c>
      <c r="S128">
        <f t="shared" si="42"/>
        <v>-2.2533333333333334</v>
      </c>
      <c r="T128">
        <f t="shared" si="42"/>
        <v>3.8000000000000003</v>
      </c>
      <c r="U128">
        <f t="shared" si="42"/>
        <v>3.2298827391071563</v>
      </c>
      <c r="V128">
        <f t="shared" si="42"/>
        <v>8.3733333333333326E-2</v>
      </c>
      <c r="W128">
        <f t="shared" si="42"/>
        <v>-9.9266666666666676</v>
      </c>
      <c r="X128">
        <f t="shared" si="42"/>
        <v>9.9266666666666676</v>
      </c>
      <c r="Y128">
        <f t="shared" si="42"/>
        <v>8.4373603482992205</v>
      </c>
    </row>
    <row r="129" spans="2:25">
      <c r="B129" s="3">
        <v>1</v>
      </c>
      <c r="C129" s="3"/>
      <c r="D129" s="3"/>
      <c r="E129" s="3" t="s">
        <v>53</v>
      </c>
      <c r="F129">
        <f>AVERAGE(F22:F24)</f>
        <v>3.5233333333333339E-2</v>
      </c>
      <c r="G129">
        <f t="shared" ref="G129:M129" si="43">AVERAGE(G22:G24)</f>
        <v>1736.0033333333333</v>
      </c>
      <c r="H129">
        <f>AVERAGE(H22:H24)</f>
        <v>2.4408637679121701</v>
      </c>
      <c r="I129">
        <f t="shared" si="43"/>
        <v>9.0966666666666682E-2</v>
      </c>
      <c r="J129">
        <f t="shared" si="43"/>
        <v>1730.4300000000003</v>
      </c>
      <c r="K129">
        <f>AVERAGE(K22:K24)</f>
        <v>2.4330275229357796</v>
      </c>
      <c r="L129">
        <f t="shared" si="43"/>
        <v>5.9766666666666669E-2</v>
      </c>
      <c r="M129">
        <f t="shared" si="43"/>
        <v>258.5</v>
      </c>
      <c r="N129">
        <f t="shared" ref="N129:Y129" si="44">AVERAGE(N22:N24)</f>
        <v>0.36345741502337514</v>
      </c>
      <c r="O129">
        <f t="shared" si="44"/>
        <v>0.11176666666666667</v>
      </c>
      <c r="P129">
        <f t="shared" si="44"/>
        <v>509.69773333333336</v>
      </c>
      <c r="Q129">
        <f t="shared" si="44"/>
        <v>0.71664766189789919</v>
      </c>
      <c r="R129">
        <f t="shared" si="44"/>
        <v>3.6333333333333336E-2</v>
      </c>
      <c r="S129">
        <f t="shared" si="44"/>
        <v>-6.2833333333333341</v>
      </c>
      <c r="T129">
        <f t="shared" si="44"/>
        <v>6.2833333333333341</v>
      </c>
      <c r="U129">
        <f t="shared" si="44"/>
        <v>4.9354874837935681</v>
      </c>
      <c r="V129">
        <f t="shared" si="44"/>
        <v>0.10199999999999999</v>
      </c>
      <c r="W129">
        <f t="shared" si="44"/>
        <v>3.9466666666666668</v>
      </c>
      <c r="X129">
        <f t="shared" si="44"/>
        <v>3.9466666666666668</v>
      </c>
      <c r="Y129">
        <f t="shared" si="44"/>
        <v>3.1000621648867814</v>
      </c>
    </row>
    <row r="130" spans="2:25" hidden="1">
      <c r="B130" s="3">
        <v>1</v>
      </c>
      <c r="C130" s="3"/>
      <c r="D130" s="3"/>
      <c r="E130" s="3" t="s">
        <v>54</v>
      </c>
      <c r="F130">
        <f>AVERAGE(F26:F28)</f>
        <v>4.3999999999999997E-2</v>
      </c>
      <c r="G130">
        <f t="shared" ref="G130:M130" si="45">AVERAGE(G26:G28)</f>
        <v>1420.63</v>
      </c>
      <c r="H130">
        <f>AVERAGE(H26:H28)</f>
        <v>2.3357173391207127</v>
      </c>
      <c r="I130">
        <f t="shared" si="45"/>
        <v>8.1099999999999992E-2</v>
      </c>
      <c r="J130">
        <f t="shared" si="45"/>
        <v>1338.8799999999999</v>
      </c>
      <c r="K130">
        <f>AVERAGE(K26:K28)</f>
        <v>2.2760414552858075</v>
      </c>
      <c r="L130">
        <f t="shared" si="45"/>
        <v>3.5499999999999997E-2</v>
      </c>
      <c r="M130">
        <f t="shared" si="45"/>
        <v>142.84530000000001</v>
      </c>
      <c r="N130">
        <f t="shared" ref="N130:Y130" si="46">AVERAGE(N26:N28)</f>
        <v>0.24280440152098434</v>
      </c>
      <c r="O130">
        <f t="shared" si="46"/>
        <v>0.13370000000000001</v>
      </c>
      <c r="P130">
        <f t="shared" si="46"/>
        <v>322.72409999999996</v>
      </c>
      <c r="Q130">
        <f t="shared" si="46"/>
        <v>0.5503559912877265</v>
      </c>
      <c r="R130">
        <f t="shared" si="46"/>
        <v>5.2866666666666666E-2</v>
      </c>
      <c r="S130">
        <f t="shared" si="46"/>
        <v>-9.25</v>
      </c>
      <c r="T130">
        <f t="shared" si="46"/>
        <v>9.25</v>
      </c>
      <c r="U130">
        <f t="shared" si="46"/>
        <v>9.6057886854099213</v>
      </c>
      <c r="V130">
        <f t="shared" si="46"/>
        <v>9.6466666666666659E-2</v>
      </c>
      <c r="W130">
        <f t="shared" si="46"/>
        <v>-6.4666666666666659</v>
      </c>
      <c r="X130">
        <f t="shared" si="46"/>
        <v>6.4666666666666659</v>
      </c>
      <c r="Y130">
        <f t="shared" si="46"/>
        <v>6.5112279343575645</v>
      </c>
    </row>
    <row r="131" spans="2:25">
      <c r="B131" s="3">
        <v>1</v>
      </c>
      <c r="C131" s="3"/>
      <c r="D131" s="3"/>
      <c r="E131" s="3" t="s">
        <v>55</v>
      </c>
      <c r="F131">
        <f>AVERAGE(F28:F30)</f>
        <v>4.1099999999999998E-2</v>
      </c>
      <c r="G131">
        <f t="shared" ref="G131:M131" si="47">AVERAGE(G28:G30)</f>
        <v>1070.3400000000001</v>
      </c>
      <c r="H131">
        <f>AVERAGE(H28:H30)</f>
        <v>1.9658924980025896</v>
      </c>
      <c r="I131">
        <f t="shared" si="47"/>
        <v>7.9500000000000001E-2</v>
      </c>
      <c r="J131">
        <f t="shared" si="47"/>
        <v>1185.7966666666666</v>
      </c>
      <c r="K131">
        <f>AVERAGE(K28:K30)</f>
        <v>2.177951651957768</v>
      </c>
      <c r="L131">
        <f t="shared" si="47"/>
        <v>2.3333333333333334E-2</v>
      </c>
      <c r="M131">
        <f t="shared" si="47"/>
        <v>148.43299999999999</v>
      </c>
      <c r="N131">
        <f t="shared" ref="N131:Y131" si="48">AVERAGE(N28:N30)</f>
        <v>0.27262675519556251</v>
      </c>
      <c r="O131">
        <f t="shared" si="48"/>
        <v>0.12273333333333332</v>
      </c>
      <c r="P131">
        <f t="shared" si="48"/>
        <v>324.01093333333336</v>
      </c>
      <c r="Q131">
        <f t="shared" si="48"/>
        <v>0.59511058459070687</v>
      </c>
      <c r="R131">
        <f t="shared" si="48"/>
        <v>5.2699999999999997E-2</v>
      </c>
      <c r="S131">
        <f t="shared" si="48"/>
        <v>-8.5566666666666666</v>
      </c>
      <c r="T131">
        <f t="shared" si="48"/>
        <v>8.5566666666666666</v>
      </c>
      <c r="U131">
        <f t="shared" si="48"/>
        <v>10.139368924019214</v>
      </c>
      <c r="V131">
        <f t="shared" si="48"/>
        <v>0.1258</v>
      </c>
      <c r="W131">
        <f t="shared" si="48"/>
        <v>1.4233333333333336</v>
      </c>
      <c r="X131">
        <f t="shared" si="48"/>
        <v>6.163333333333334</v>
      </c>
      <c r="Y131">
        <f t="shared" si="48"/>
        <v>7.3033475420769491</v>
      </c>
    </row>
    <row r="132" spans="2:25">
      <c r="B132" s="3">
        <v>1</v>
      </c>
      <c r="C132" s="3"/>
      <c r="D132" s="3"/>
      <c r="E132" s="3" t="s">
        <v>56</v>
      </c>
      <c r="I132">
        <f t="shared" ref="I132:Y132" si="49">AVERAGE(I31:I33)</f>
        <v>8.4933333333333347E-2</v>
      </c>
      <c r="J132">
        <f t="shared" si="49"/>
        <v>2167.19</v>
      </c>
      <c r="K132">
        <f t="shared" si="49"/>
        <v>2.2774887816976155</v>
      </c>
      <c r="L132">
        <f t="shared" si="49"/>
        <v>3.0399999999999996E-2</v>
      </c>
      <c r="M132">
        <f t="shared" si="49"/>
        <v>269.92156666666665</v>
      </c>
      <c r="N132">
        <f t="shared" si="49"/>
        <v>0.28365918079244473</v>
      </c>
      <c r="O132">
        <f t="shared" si="49"/>
        <v>0.11816666666666668</v>
      </c>
      <c r="P132">
        <f t="shared" si="49"/>
        <v>679.27766666666673</v>
      </c>
      <c r="Q132">
        <f t="shared" si="49"/>
        <v>0.71384939275793335</v>
      </c>
      <c r="R132">
        <f t="shared" si="49"/>
        <v>3.7766666666666671E-2</v>
      </c>
      <c r="S132">
        <f t="shared" si="49"/>
        <v>0.74333333333333318</v>
      </c>
      <c r="T132">
        <f t="shared" si="49"/>
        <v>5.1033333333333326</v>
      </c>
      <c r="U132">
        <f t="shared" si="49"/>
        <v>3.0646095150020241</v>
      </c>
      <c r="V132">
        <f t="shared" si="49"/>
        <v>0.10110000000000001</v>
      </c>
      <c r="W132">
        <f t="shared" si="49"/>
        <v>-8.6166666666666671</v>
      </c>
      <c r="X132">
        <f t="shared" si="49"/>
        <v>14.596666666666666</v>
      </c>
      <c r="Y132">
        <f t="shared" si="49"/>
        <v>8.7654637924192453</v>
      </c>
    </row>
    <row r="133" spans="2:25" hidden="1">
      <c r="B133" s="3">
        <v>1</v>
      </c>
      <c r="C133" s="3"/>
      <c r="D133" s="3"/>
      <c r="E133" s="3" t="s">
        <v>57</v>
      </c>
      <c r="F133">
        <f>AVERAGE(F34:F36)</f>
        <v>3.6700000000000003E-2</v>
      </c>
      <c r="G133">
        <f t="shared" ref="G133:M133" si="50">AVERAGE(G34:G36)</f>
        <v>2247.5450000000001</v>
      </c>
      <c r="H133">
        <f>AVERAGE(H34:H36)</f>
        <v>2.6034948104902229</v>
      </c>
      <c r="I133">
        <f t="shared" si="50"/>
        <v>8.9233333333333331E-2</v>
      </c>
      <c r="J133">
        <f t="shared" si="50"/>
        <v>2118.19</v>
      </c>
      <c r="K133">
        <f>AVERAGE(K34:K36)</f>
        <v>2.4536535075525898</v>
      </c>
      <c r="L133">
        <f t="shared" si="50"/>
        <v>4.7033333333333337E-2</v>
      </c>
      <c r="M133">
        <f t="shared" si="50"/>
        <v>184.11873333333335</v>
      </c>
      <c r="N133">
        <f t="shared" ref="N133:Y133" si="51">AVERAGE(N34:N36)</f>
        <v>0.21327811756710835</v>
      </c>
      <c r="O133">
        <f t="shared" si="51"/>
        <v>0.12933333333333333</v>
      </c>
      <c r="P133">
        <f t="shared" si="51"/>
        <v>577.7894</v>
      </c>
      <c r="Q133">
        <f t="shared" si="51"/>
        <v>0.66929547771290887</v>
      </c>
      <c r="R133">
        <f t="shared" si="51"/>
        <v>5.1499999999999997E-2</v>
      </c>
      <c r="S133">
        <f t="shared" si="51"/>
        <v>-10.773333333333333</v>
      </c>
      <c r="T133">
        <f t="shared" si="51"/>
        <v>10.773333333333333</v>
      </c>
      <c r="U133">
        <f t="shared" si="51"/>
        <v>6.8947709476879728</v>
      </c>
      <c r="V133">
        <f t="shared" si="51"/>
        <v>7.9266666666666666E-2</v>
      </c>
      <c r="W133">
        <f t="shared" si="51"/>
        <v>-2.7266666666666666</v>
      </c>
      <c r="X133">
        <f t="shared" si="51"/>
        <v>4.373333333333334</v>
      </c>
      <c r="Y133">
        <f t="shared" si="51"/>
        <v>2.7988674144079888</v>
      </c>
    </row>
    <row r="134" spans="2:25">
      <c r="B134" s="3">
        <v>1</v>
      </c>
      <c r="C134" s="3"/>
      <c r="D134" s="3"/>
      <c r="E134" s="3" t="s">
        <v>58</v>
      </c>
      <c r="F134">
        <f>AVERAGE(F38:F40)</f>
        <v>4.2900000000000001E-2</v>
      </c>
      <c r="G134">
        <f t="shared" ref="G134:M134" si="52">AVERAGE(G38:G40)</f>
        <v>2523.4850000000001</v>
      </c>
      <c r="H134">
        <f>AVERAGE(H38:H40)</f>
        <v>2.2271513739403646</v>
      </c>
      <c r="I134">
        <f t="shared" si="52"/>
        <v>9.5299999999999996E-2</v>
      </c>
      <c r="J134">
        <f t="shared" si="52"/>
        <v>2333.2033333333334</v>
      </c>
      <c r="K134">
        <f>AVERAGE(K38:K40)</f>
        <v>2.1553298578760147</v>
      </c>
      <c r="L134">
        <f t="shared" si="52"/>
        <v>2.1433333333333332E-2</v>
      </c>
      <c r="M134">
        <f t="shared" si="52"/>
        <v>289.8757333333333</v>
      </c>
      <c r="N134">
        <f t="shared" ref="N134:Y134" si="53">AVERAGE(N38:N40)</f>
        <v>0.27242517277381512</v>
      </c>
      <c r="O134">
        <f t="shared" si="53"/>
        <v>0.13860000000000003</v>
      </c>
      <c r="P134">
        <f t="shared" si="53"/>
        <v>698.8730333333333</v>
      </c>
      <c r="Q134">
        <f t="shared" si="53"/>
        <v>0.65118299601159102</v>
      </c>
      <c r="R134">
        <f t="shared" si="53"/>
        <v>2.9933333333333329E-2</v>
      </c>
      <c r="S134">
        <f t="shared" si="53"/>
        <v>-3.7566666666666664</v>
      </c>
      <c r="T134">
        <f t="shared" si="53"/>
        <v>11.096666666666669</v>
      </c>
      <c r="U134">
        <f t="shared" si="53"/>
        <v>5.238371922246384</v>
      </c>
      <c r="V134">
        <f t="shared" si="53"/>
        <v>0.10256666666666665</v>
      </c>
      <c r="W134">
        <f t="shared" si="53"/>
        <v>-22.02</v>
      </c>
      <c r="X134">
        <f t="shared" si="53"/>
        <v>22.02</v>
      </c>
      <c r="Y134">
        <f t="shared" si="53"/>
        <v>9.8764800287516845</v>
      </c>
    </row>
    <row r="135" spans="2:25">
      <c r="B135" s="3">
        <v>1</v>
      </c>
      <c r="C135" s="3"/>
      <c r="D135" s="3"/>
      <c r="E135" s="3" t="s">
        <v>59</v>
      </c>
      <c r="F135">
        <f t="shared" ref="F135:Y135" si="54">AVERAGE(F40:F42)</f>
        <v>5.16E-2</v>
      </c>
      <c r="G135">
        <f t="shared" si="54"/>
        <v>1809</v>
      </c>
      <c r="H135">
        <f t="shared" si="54"/>
        <v>1.8438675350885239</v>
      </c>
      <c r="I135">
        <f t="shared" si="54"/>
        <v>0.10176666666666667</v>
      </c>
      <c r="J135">
        <f t="shared" si="54"/>
        <v>2116.0966666666668</v>
      </c>
      <c r="K135">
        <f t="shared" si="54"/>
        <v>2.1568833304453889</v>
      </c>
      <c r="L135">
        <f t="shared" si="54"/>
        <v>2.4799999999999999E-2</v>
      </c>
      <c r="M135">
        <f t="shared" si="54"/>
        <v>295.22610000000003</v>
      </c>
      <c r="N135">
        <f t="shared" si="54"/>
        <v>0.30091642968534998</v>
      </c>
      <c r="O135">
        <f t="shared" si="54"/>
        <v>0.14516666666666667</v>
      </c>
      <c r="P135">
        <f t="shared" si="54"/>
        <v>724.78400000000011</v>
      </c>
      <c r="Q135">
        <f t="shared" si="54"/>
        <v>0.73875383502023251</v>
      </c>
      <c r="R135">
        <f t="shared" si="54"/>
        <v>5.0333333333333334E-2</v>
      </c>
      <c r="S135">
        <f t="shared" si="54"/>
        <v>-10.839999999999998</v>
      </c>
      <c r="T135">
        <f t="shared" si="54"/>
        <v>18.053333333333331</v>
      </c>
      <c r="U135">
        <f t="shared" si="54"/>
        <v>9.8402684242083751</v>
      </c>
      <c r="V135">
        <f t="shared" si="54"/>
        <v>0.1014</v>
      </c>
      <c r="W135">
        <f t="shared" si="54"/>
        <v>-13.226666666666667</v>
      </c>
      <c r="X135">
        <f t="shared" si="54"/>
        <v>13.226666666666667</v>
      </c>
      <c r="Y135">
        <f t="shared" si="54"/>
        <v>7.2094137938070233</v>
      </c>
    </row>
    <row r="136" spans="2:25" hidden="1">
      <c r="B136" s="3">
        <v>2</v>
      </c>
      <c r="C136" s="3"/>
      <c r="D136" s="3"/>
      <c r="E136" s="3" t="s">
        <v>48</v>
      </c>
    </row>
    <row r="137" spans="2:25">
      <c r="B137" s="3">
        <v>2</v>
      </c>
      <c r="C137" s="3"/>
      <c r="D137" s="3"/>
      <c r="E137" s="3" t="s">
        <v>49</v>
      </c>
      <c r="F137">
        <f>AVERAGE(F46:F48)</f>
        <v>4.6699999999999998E-2</v>
      </c>
      <c r="G137">
        <f t="shared" ref="G137:M137" si="55">AVERAGE(G46:G48)</f>
        <v>1480.64</v>
      </c>
      <c r="H137">
        <f>AVERAGE(H46:H48)</f>
        <v>1.9990953952920048</v>
      </c>
      <c r="I137">
        <f t="shared" si="55"/>
        <v>9.006666666666667E-2</v>
      </c>
      <c r="J137">
        <f t="shared" si="55"/>
        <v>1517.2133333333331</v>
      </c>
      <c r="K137">
        <f>AVERAGE(K46:K48)</f>
        <v>2.0484751109940973</v>
      </c>
      <c r="L137">
        <f t="shared" si="55"/>
        <v>2.8300000000000002E-2</v>
      </c>
      <c r="M137">
        <f t="shared" si="55"/>
        <v>250.3107</v>
      </c>
      <c r="N137">
        <f t="shared" ref="N137:Y137" si="56">AVERAGE(N46:N48)</f>
        <v>0.33795856370374872</v>
      </c>
      <c r="O137">
        <f t="shared" si="56"/>
        <v>0.12916666666666668</v>
      </c>
      <c r="P137">
        <f t="shared" si="56"/>
        <v>432.08733333333333</v>
      </c>
      <c r="Q137">
        <f t="shared" si="56"/>
        <v>0.58338542686315931</v>
      </c>
      <c r="R137">
        <f t="shared" si="56"/>
        <v>4.4333333333333336E-2</v>
      </c>
      <c r="S137">
        <f t="shared" si="56"/>
        <v>-10.123333333333333</v>
      </c>
      <c r="T137">
        <f t="shared" si="56"/>
        <v>10.123333333333333</v>
      </c>
      <c r="U137">
        <f t="shared" si="56"/>
        <v>7.6786977980341655</v>
      </c>
      <c r="V137">
        <f t="shared" si="56"/>
        <v>0.11346666666666666</v>
      </c>
      <c r="W137">
        <f t="shared" si="56"/>
        <v>-3.1400000000000006</v>
      </c>
      <c r="X137">
        <f t="shared" si="56"/>
        <v>3.6066666666666669</v>
      </c>
      <c r="Y137">
        <f t="shared" si="56"/>
        <v>2.7357099168498409</v>
      </c>
    </row>
    <row r="138" spans="2:25">
      <c r="B138" s="3">
        <v>2</v>
      </c>
      <c r="C138" s="3"/>
      <c r="D138" s="3"/>
      <c r="E138" s="3" t="s">
        <v>50</v>
      </c>
      <c r="F138">
        <f>AVERAGE(F49:F51)</f>
        <v>4.8750000000000002E-2</v>
      </c>
      <c r="G138">
        <f t="shared" ref="G138:M138" si="57">AVERAGE(G49:G51)</f>
        <v>1775.6599999999999</v>
      </c>
      <c r="H138">
        <f>AVERAGE(H49:H51)</f>
        <v>2.5139596783327667</v>
      </c>
      <c r="I138">
        <f t="shared" si="57"/>
        <v>7.3599999999999999E-2</v>
      </c>
      <c r="J138">
        <f t="shared" si="57"/>
        <v>1750.5600000000002</v>
      </c>
      <c r="K138">
        <f>AVERAGE(K49:K51)</f>
        <v>2.4784233775059463</v>
      </c>
      <c r="L138">
        <f t="shared" si="57"/>
        <v>2.1366666666666669E-2</v>
      </c>
      <c r="M138">
        <f t="shared" si="57"/>
        <v>236.21529999999998</v>
      </c>
      <c r="N138">
        <f t="shared" ref="N138:Y138" si="58">AVERAGE(N49:N51)</f>
        <v>0.3344309944501076</v>
      </c>
      <c r="O138">
        <f t="shared" si="58"/>
        <v>0.1115</v>
      </c>
      <c r="P138">
        <f t="shared" si="58"/>
        <v>490.31626666666671</v>
      </c>
      <c r="Q138">
        <f t="shared" si="58"/>
        <v>0.69418431683467352</v>
      </c>
      <c r="R138">
        <f t="shared" si="58"/>
        <v>2.8633333333333334E-2</v>
      </c>
      <c r="S138">
        <f t="shared" si="58"/>
        <v>6.336666666666666</v>
      </c>
      <c r="T138">
        <f t="shared" si="58"/>
        <v>6.336666666666666</v>
      </c>
      <c r="U138">
        <f t="shared" si="58"/>
        <v>5.2772836396989407</v>
      </c>
      <c r="V138">
        <f t="shared" si="58"/>
        <v>6.9966666666666677E-2</v>
      </c>
      <c r="W138">
        <f t="shared" si="58"/>
        <v>-2.0133333333333332</v>
      </c>
      <c r="X138">
        <f t="shared" si="58"/>
        <v>5.4466666666666663</v>
      </c>
      <c r="Y138">
        <f t="shared" si="58"/>
        <v>4.5360765214455929</v>
      </c>
    </row>
    <row r="139" spans="2:25" hidden="1">
      <c r="B139" s="3">
        <v>2</v>
      </c>
      <c r="C139" s="3"/>
      <c r="D139" s="3"/>
      <c r="E139" s="3" t="s">
        <v>51</v>
      </c>
    </row>
    <row r="140" spans="2:25" hidden="1">
      <c r="B140" s="3">
        <v>2</v>
      </c>
      <c r="C140" s="3"/>
      <c r="D140" s="3"/>
      <c r="E140" s="3" t="s">
        <v>90</v>
      </c>
      <c r="I140">
        <f t="shared" ref="I140:Y140" si="59">AVERAGE(I55:I57)</f>
        <v>9.1866666666666666E-2</v>
      </c>
      <c r="J140">
        <f t="shared" si="59"/>
        <v>1572.9233333333334</v>
      </c>
      <c r="K140">
        <f t="shared" si="59"/>
        <v>1.886338470148508</v>
      </c>
      <c r="L140">
        <f t="shared" si="59"/>
        <v>2.6666666666666668E-2</v>
      </c>
      <c r="M140">
        <f t="shared" si="59"/>
        <v>193.25736666666663</v>
      </c>
      <c r="N140">
        <f t="shared" si="59"/>
        <v>0.23176514560972197</v>
      </c>
      <c r="O140">
        <f t="shared" si="59"/>
        <v>0.13446666666666665</v>
      </c>
      <c r="P140">
        <f t="shared" si="59"/>
        <v>470.39076666666665</v>
      </c>
      <c r="Q140">
        <f t="shared" si="59"/>
        <v>0.56411916611700752</v>
      </c>
      <c r="R140">
        <f t="shared" si="59"/>
        <v>3.3133333333333341E-2</v>
      </c>
      <c r="S140">
        <f t="shared" si="59"/>
        <v>3.3699999999999997</v>
      </c>
      <c r="T140">
        <f t="shared" si="59"/>
        <v>3.3699999999999997</v>
      </c>
      <c r="U140">
        <f t="shared" si="59"/>
        <v>2.0725611659232812</v>
      </c>
      <c r="V140">
        <f t="shared" si="59"/>
        <v>8.0399999999999985E-2</v>
      </c>
      <c r="W140">
        <f t="shared" si="59"/>
        <v>-4.13</v>
      </c>
      <c r="X140">
        <f t="shared" si="59"/>
        <v>4.13</v>
      </c>
      <c r="Y140">
        <f t="shared" si="59"/>
        <v>2.539963684054348</v>
      </c>
    </row>
    <row r="141" spans="2:25">
      <c r="B141" s="3">
        <v>2</v>
      </c>
      <c r="C141" s="3"/>
      <c r="D141" s="3"/>
      <c r="E141" s="3" t="s">
        <v>52</v>
      </c>
      <c r="F141">
        <f>AVERAGE(F58:F60)</f>
        <v>3.5266666666666668E-2</v>
      </c>
      <c r="G141">
        <f t="shared" ref="G141:M141" si="60">AVERAGE(G58:G60)</f>
        <v>1682.3066666666666</v>
      </c>
      <c r="H141">
        <f>AVERAGE(H58:H60)</f>
        <v>2.5595366693545527</v>
      </c>
      <c r="I141">
        <f t="shared" si="60"/>
        <v>9.5499999999999988E-2</v>
      </c>
      <c r="J141">
        <f t="shared" si="60"/>
        <v>1780.1833333333334</v>
      </c>
      <c r="K141">
        <f>AVERAGE(K58:K60)</f>
        <v>2.7084506113672213</v>
      </c>
      <c r="L141">
        <f t="shared" si="60"/>
        <v>4.7733333333333329E-2</v>
      </c>
      <c r="M141">
        <f t="shared" si="60"/>
        <v>281.32319999999999</v>
      </c>
      <c r="N141">
        <f t="shared" ref="N141:Y141" si="61">AVERAGE(N58:N60)</f>
        <v>0.42801770961705232</v>
      </c>
      <c r="O141">
        <f t="shared" si="61"/>
        <v>0.14196666666666666</v>
      </c>
      <c r="P141">
        <f t="shared" si="61"/>
        <v>454.97633333333334</v>
      </c>
      <c r="Q141">
        <f t="shared" si="61"/>
        <v>0.69222136007018931</v>
      </c>
      <c r="R141">
        <f t="shared" si="61"/>
        <v>3.0833333333333334E-2</v>
      </c>
      <c r="S141">
        <f t="shared" si="61"/>
        <v>-2.3033333333333332</v>
      </c>
      <c r="T141">
        <f t="shared" si="61"/>
        <v>3.8766666666666665</v>
      </c>
      <c r="U141">
        <f t="shared" si="61"/>
        <v>3.2950470399838796</v>
      </c>
      <c r="V141">
        <f t="shared" si="61"/>
        <v>0.10216666666666667</v>
      </c>
      <c r="W141">
        <f t="shared" si="61"/>
        <v>-4.03</v>
      </c>
      <c r="X141">
        <f t="shared" si="61"/>
        <v>5.53</v>
      </c>
      <c r="Y141">
        <f t="shared" si="61"/>
        <v>4.7003293545427836</v>
      </c>
    </row>
    <row r="142" spans="2:25">
      <c r="B142" s="3">
        <v>2</v>
      </c>
      <c r="C142" s="3"/>
      <c r="D142" s="3"/>
      <c r="E142" s="3" t="s">
        <v>53</v>
      </c>
      <c r="F142">
        <f>AVERAGE(F61:F63)</f>
        <v>3.1933333333333334E-2</v>
      </c>
      <c r="G142">
        <f t="shared" ref="G142:M142" si="62">AVERAGE(G61:G63)</f>
        <v>1312.7333333333333</v>
      </c>
      <c r="H142">
        <f>AVERAGE(H61:H63)</f>
        <v>1.8457356439007817</v>
      </c>
      <c r="I142">
        <f t="shared" si="62"/>
        <v>0.1007</v>
      </c>
      <c r="J142">
        <f t="shared" si="62"/>
        <v>1489.5866666666668</v>
      </c>
      <c r="K142">
        <f>AVERAGE(K61:K63)</f>
        <v>2.094395819419546</v>
      </c>
      <c r="L142">
        <f t="shared" si="62"/>
        <v>5.1999999999999998E-2</v>
      </c>
      <c r="M142">
        <f t="shared" si="62"/>
        <v>242.41526666666664</v>
      </c>
      <c r="N142">
        <f t="shared" ref="N142:Y142" si="63">AVERAGE(N61:N63)</f>
        <v>0.34084188079252931</v>
      </c>
      <c r="O142">
        <f t="shared" si="63"/>
        <v>0.15733333333333333</v>
      </c>
      <c r="P142">
        <f t="shared" si="63"/>
        <v>319.90196666666674</v>
      </c>
      <c r="Q142">
        <f t="shared" si="63"/>
        <v>0.44979010392866764</v>
      </c>
      <c r="R142">
        <f t="shared" si="63"/>
        <v>5.0700000000000002E-2</v>
      </c>
      <c r="S142">
        <f t="shared" si="63"/>
        <v>-8.7466666666666661</v>
      </c>
      <c r="T142">
        <f t="shared" si="63"/>
        <v>8.7466666666666661</v>
      </c>
      <c r="U142">
        <f t="shared" si="63"/>
        <v>6.8704080411004353</v>
      </c>
      <c r="V142">
        <f t="shared" si="63"/>
        <v>0.1171</v>
      </c>
      <c r="W142">
        <f t="shared" si="63"/>
        <v>-3.2766666666666673</v>
      </c>
      <c r="X142">
        <f t="shared" si="63"/>
        <v>5.1033333333333344</v>
      </c>
      <c r="Y142">
        <f t="shared" si="63"/>
        <v>4.0086107892243774</v>
      </c>
    </row>
    <row r="143" spans="2:25" hidden="1">
      <c r="B143" s="3">
        <v>2</v>
      </c>
      <c r="C143" s="3"/>
      <c r="D143" s="3"/>
      <c r="E143" s="3" t="s">
        <v>54</v>
      </c>
      <c r="F143">
        <f>AVERAGE(F64:F66)</f>
        <v>3.4233333333333338E-2</v>
      </c>
      <c r="G143">
        <f t="shared" ref="G143:M143" si="64">AVERAGE(G64:G66)</f>
        <v>1256.79</v>
      </c>
      <c r="H143">
        <f>AVERAGE(H64:H66)</f>
        <v>2.0663411265660447</v>
      </c>
      <c r="I143">
        <f t="shared" si="64"/>
        <v>7.9166666666666663E-2</v>
      </c>
      <c r="J143">
        <f t="shared" si="64"/>
        <v>1282.4733333333334</v>
      </c>
      <c r="K143">
        <f>AVERAGE(K64:K66)</f>
        <v>2.1085681716045728</v>
      </c>
      <c r="L143">
        <f t="shared" si="64"/>
        <v>2.526666666666667E-2</v>
      </c>
      <c r="M143">
        <f t="shared" si="64"/>
        <v>190.54623333333333</v>
      </c>
      <c r="N143">
        <f t="shared" ref="N143:Y143" si="65">AVERAGE(N64:N66)</f>
        <v>0.31328505036554755</v>
      </c>
      <c r="O143">
        <f t="shared" si="65"/>
        <v>0.11819999999999999</v>
      </c>
      <c r="P143">
        <f t="shared" si="65"/>
        <v>358.50360000000001</v>
      </c>
      <c r="Q143">
        <f t="shared" si="65"/>
        <v>0.58943079806648901</v>
      </c>
      <c r="R143">
        <f t="shared" si="65"/>
        <v>4.9566666666666669E-2</v>
      </c>
      <c r="S143">
        <f t="shared" si="65"/>
        <v>-4.3733333333333331</v>
      </c>
      <c r="T143">
        <f t="shared" si="65"/>
        <v>4.3733333333333331</v>
      </c>
      <c r="U143">
        <f t="shared" si="65"/>
        <v>4.3315546226865962</v>
      </c>
      <c r="V143">
        <f t="shared" si="65"/>
        <v>9.6799999999999997E-2</v>
      </c>
      <c r="W143">
        <f t="shared" si="65"/>
        <v>1.6566666666666665</v>
      </c>
      <c r="X143">
        <f t="shared" si="65"/>
        <v>3.0700000000000003</v>
      </c>
      <c r="Y143">
        <f t="shared" si="65"/>
        <v>3.0406721093706977</v>
      </c>
    </row>
    <row r="144" spans="2:25">
      <c r="B144" s="3">
        <v>2</v>
      </c>
      <c r="C144" s="3"/>
      <c r="D144" s="3"/>
      <c r="E144" s="3" t="s">
        <v>55</v>
      </c>
      <c r="F144">
        <f t="shared" ref="F144:Y144" si="66">AVERAGE(F67:F69)</f>
        <v>3.7966666666666669E-2</v>
      </c>
      <c r="G144">
        <f t="shared" si="66"/>
        <v>1188.6666666666667</v>
      </c>
      <c r="H144">
        <f t="shared" si="66"/>
        <v>2.1832229783300119</v>
      </c>
      <c r="I144">
        <f t="shared" si="66"/>
        <v>7.7900000000000011E-2</v>
      </c>
      <c r="J144">
        <f t="shared" si="66"/>
        <v>1282.6433333333332</v>
      </c>
      <c r="K144">
        <f t="shared" si="66"/>
        <v>2.3558298359521594</v>
      </c>
      <c r="L144">
        <f t="shared" si="66"/>
        <v>2.1233333333333337E-2</v>
      </c>
      <c r="M144">
        <f t="shared" si="66"/>
        <v>313.76703333333336</v>
      </c>
      <c r="N144">
        <f t="shared" si="66"/>
        <v>0.57629562283996527</v>
      </c>
      <c r="O144">
        <f t="shared" si="66"/>
        <v>0.11509999999999999</v>
      </c>
      <c r="P144">
        <f t="shared" si="66"/>
        <v>562.74116666666669</v>
      </c>
      <c r="Q144">
        <f t="shared" si="66"/>
        <v>1.033586185573953</v>
      </c>
      <c r="R144">
        <f t="shared" si="66"/>
        <v>4.5466666666666662E-2</v>
      </c>
      <c r="S144">
        <f t="shared" si="66"/>
        <v>-6.2566666666666668</v>
      </c>
      <c r="T144">
        <f t="shared" si="66"/>
        <v>11.176666666666668</v>
      </c>
      <c r="U144">
        <f t="shared" si="66"/>
        <v>13.243982860240132</v>
      </c>
      <c r="V144">
        <f t="shared" si="66"/>
        <v>9.8400000000000001E-2</v>
      </c>
      <c r="W144">
        <f t="shared" si="66"/>
        <v>1.3066666666666664</v>
      </c>
      <c r="X144">
        <f t="shared" si="66"/>
        <v>5</v>
      </c>
      <c r="Y144">
        <f t="shared" si="66"/>
        <v>5.9248357561467939</v>
      </c>
    </row>
    <row r="145" spans="2:25">
      <c r="B145" s="3">
        <v>2</v>
      </c>
      <c r="C145" s="3"/>
      <c r="D145" s="3"/>
      <c r="E145" s="3" t="s">
        <v>56</v>
      </c>
      <c r="F145">
        <f>AVERAGE(F70:F72)</f>
        <v>3.8449999999999998E-2</v>
      </c>
      <c r="G145">
        <f t="shared" ref="G145:M145" si="67">AVERAGE(G70:G72)</f>
        <v>2569.3649999999998</v>
      </c>
      <c r="H145">
        <f>AVERAGE(H70:H72)</f>
        <v>2.7001324127494559</v>
      </c>
      <c r="I145">
        <f t="shared" si="67"/>
        <v>9.870000000000001E-2</v>
      </c>
      <c r="J145">
        <f t="shared" si="67"/>
        <v>2387.6499999999996</v>
      </c>
      <c r="K145">
        <f>AVERAGE(K70:K72)</f>
        <v>2.5091690574524206</v>
      </c>
      <c r="L145">
        <f t="shared" si="67"/>
        <v>2.2633333333333335E-2</v>
      </c>
      <c r="M145">
        <f t="shared" si="67"/>
        <v>335.12083333333334</v>
      </c>
      <c r="N145">
        <f t="shared" ref="N145:Y145" si="68">AVERAGE(N70:N72)</f>
        <v>0.35217675350561001</v>
      </c>
      <c r="O145">
        <f t="shared" si="68"/>
        <v>0.14793333333333333</v>
      </c>
      <c r="P145">
        <f t="shared" si="68"/>
        <v>649.1631000000001</v>
      </c>
      <c r="Q145">
        <f t="shared" si="68"/>
        <v>0.6822021501308364</v>
      </c>
      <c r="R145">
        <f t="shared" si="68"/>
        <v>2.0333333333333332E-2</v>
      </c>
      <c r="S145">
        <f t="shared" si="68"/>
        <v>2.3866666666666667</v>
      </c>
      <c r="T145">
        <f t="shared" si="68"/>
        <v>2.56</v>
      </c>
      <c r="U145">
        <f t="shared" si="68"/>
        <v>1.5373090186293628</v>
      </c>
      <c r="V145">
        <f t="shared" si="68"/>
        <v>9.1766666666666663E-2</v>
      </c>
      <c r="W145">
        <f t="shared" si="68"/>
        <v>-30.443333333333332</v>
      </c>
      <c r="X145">
        <f t="shared" si="68"/>
        <v>30.443333333333332</v>
      </c>
      <c r="Y145">
        <f t="shared" si="68"/>
        <v>18.281566754091106</v>
      </c>
    </row>
    <row r="146" spans="2:25" hidden="1">
      <c r="B146" s="3">
        <v>2</v>
      </c>
      <c r="C146" s="3"/>
      <c r="D146" s="3"/>
      <c r="E146" s="3" t="s">
        <v>57</v>
      </c>
    </row>
    <row r="147" spans="2:25">
      <c r="B147" s="3">
        <v>2</v>
      </c>
      <c r="C147" s="3"/>
      <c r="D147" s="3"/>
      <c r="E147" s="3" t="s">
        <v>58</v>
      </c>
      <c r="F147">
        <f>AVERAGE(F76:F78)</f>
        <v>4.7266666666666672E-2</v>
      </c>
      <c r="G147">
        <f t="shared" ref="G147:M147" si="69">AVERAGE(G76:G78)</f>
        <v>2628.5966666666668</v>
      </c>
      <c r="H147">
        <f>AVERAGE(H76:H78)</f>
        <v>2.3199197449961972</v>
      </c>
      <c r="I147">
        <f t="shared" si="69"/>
        <v>8.8466666666666652E-2</v>
      </c>
      <c r="J147">
        <f t="shared" si="69"/>
        <v>2554.5566666666668</v>
      </c>
      <c r="K147">
        <f>AVERAGE(K76:K78)</f>
        <v>2.254574285155325</v>
      </c>
      <c r="L147">
        <f t="shared" si="69"/>
        <v>2.8666666666666663E-2</v>
      </c>
      <c r="M147">
        <f t="shared" si="69"/>
        <v>268.62156666666664</v>
      </c>
      <c r="N147">
        <f t="shared" ref="N147:Y147" si="70">AVERAGE(N76:N78)</f>
        <v>0.23707725279590722</v>
      </c>
      <c r="O147">
        <f t="shared" si="70"/>
        <v>0.13466666666666668</v>
      </c>
      <c r="P147">
        <f t="shared" si="70"/>
        <v>672.50246666666669</v>
      </c>
      <c r="Q147">
        <f t="shared" si="70"/>
        <v>0.59353029346913122</v>
      </c>
      <c r="R147">
        <f t="shared" si="70"/>
        <v>2.24E-2</v>
      </c>
      <c r="S147">
        <f t="shared" si="70"/>
        <v>-7.98</v>
      </c>
      <c r="T147">
        <f t="shared" si="70"/>
        <v>8.1066666666666674</v>
      </c>
      <c r="U147">
        <f t="shared" si="70"/>
        <v>3.5419298446518606</v>
      </c>
      <c r="V147">
        <f t="shared" si="70"/>
        <v>9.2499999999999985E-2</v>
      </c>
      <c r="W147">
        <f t="shared" si="70"/>
        <v>-31.570000000000004</v>
      </c>
      <c r="X147">
        <f t="shared" si="70"/>
        <v>31.570000000000004</v>
      </c>
      <c r="Y147">
        <f t="shared" si="70"/>
        <v>13.793428272490857</v>
      </c>
    </row>
    <row r="148" spans="2:25">
      <c r="B148" s="3">
        <v>2</v>
      </c>
      <c r="C148" s="3"/>
      <c r="D148" s="3"/>
      <c r="E148" s="3" t="s">
        <v>59</v>
      </c>
      <c r="F148">
        <f t="shared" ref="F148:Y148" si="71">AVERAGE(F79:F81)</f>
        <v>4.0266666666666666E-2</v>
      </c>
      <c r="G148">
        <f t="shared" si="71"/>
        <v>2160.3333333333335</v>
      </c>
      <c r="H148">
        <f t="shared" si="71"/>
        <v>2.201972635877782</v>
      </c>
      <c r="I148">
        <f t="shared" si="71"/>
        <v>0.10176666666666667</v>
      </c>
      <c r="J148">
        <f t="shared" si="71"/>
        <v>2116.0966666666668</v>
      </c>
      <c r="K148">
        <f t="shared" si="71"/>
        <v>2.1568833304453889</v>
      </c>
      <c r="L148">
        <f t="shared" si="71"/>
        <v>2.4799999999999999E-2</v>
      </c>
      <c r="M148">
        <f t="shared" si="71"/>
        <v>295.22610000000003</v>
      </c>
      <c r="N148">
        <f t="shared" si="71"/>
        <v>0.30091642968534998</v>
      </c>
      <c r="O148">
        <f t="shared" si="71"/>
        <v>0.14516666666666667</v>
      </c>
      <c r="P148">
        <f t="shared" si="71"/>
        <v>724.78400000000011</v>
      </c>
      <c r="Q148">
        <f t="shared" si="71"/>
        <v>0.73875383502023251</v>
      </c>
      <c r="R148">
        <f t="shared" si="71"/>
        <v>5.0333333333333334E-2</v>
      </c>
      <c r="S148">
        <f t="shared" si="71"/>
        <v>-10.839999999999998</v>
      </c>
      <c r="T148">
        <f t="shared" si="71"/>
        <v>18.053333333333331</v>
      </c>
      <c r="U148">
        <f t="shared" si="71"/>
        <v>9.8402684242083751</v>
      </c>
      <c r="V148">
        <f t="shared" si="71"/>
        <v>0.1014</v>
      </c>
      <c r="W148">
        <f t="shared" si="71"/>
        <v>-13.226666666666667</v>
      </c>
      <c r="X148">
        <f t="shared" si="71"/>
        <v>13.226666666666667</v>
      </c>
      <c r="Y148">
        <f t="shared" si="71"/>
        <v>7.2094137938070233</v>
      </c>
    </row>
    <row r="149" spans="2:25" hidden="1">
      <c r="B149" s="3">
        <v>3</v>
      </c>
      <c r="C149" s="3"/>
      <c r="D149" s="3"/>
      <c r="E149" s="3" t="s">
        <v>48</v>
      </c>
      <c r="I149">
        <f t="shared" ref="I149:Y149" si="72">AVERAGE(I82:I84)</f>
        <v>7.8333333333333338E-2</v>
      </c>
      <c r="J149">
        <f t="shared" si="72"/>
        <v>2310.0366666666669</v>
      </c>
      <c r="K149">
        <f t="shared" si="72"/>
        <v>2.8822245263016484</v>
      </c>
      <c r="L149">
        <f t="shared" si="72"/>
        <v>2.6100000000000002E-2</v>
      </c>
      <c r="M149">
        <f t="shared" si="72"/>
        <v>314.85829999999999</v>
      </c>
      <c r="N149">
        <f t="shared" si="72"/>
        <v>0.39284758015513854</v>
      </c>
      <c r="O149">
        <f t="shared" si="72"/>
        <v>0.11556666666666666</v>
      </c>
      <c r="P149">
        <f t="shared" si="72"/>
        <v>439.10906666666665</v>
      </c>
      <c r="Q149">
        <f t="shared" si="72"/>
        <v>0.54787481944792749</v>
      </c>
      <c r="R149">
        <f t="shared" si="72"/>
        <v>2.5566666666666668E-2</v>
      </c>
      <c r="S149">
        <f t="shared" si="72"/>
        <v>5.9533333333333331</v>
      </c>
      <c r="T149">
        <f t="shared" si="72"/>
        <v>7.1866666666666665</v>
      </c>
      <c r="U149">
        <f t="shared" si="72"/>
        <v>5.1533209302746252</v>
      </c>
      <c r="V149">
        <f t="shared" si="72"/>
        <v>8.4433333333333319E-2</v>
      </c>
      <c r="W149">
        <f t="shared" si="72"/>
        <v>5.0266666666666664</v>
      </c>
      <c r="X149">
        <f t="shared" si="72"/>
        <v>7.753333333333333</v>
      </c>
      <c r="Y149">
        <f t="shared" si="72"/>
        <v>5.5596588514929399</v>
      </c>
    </row>
    <row r="150" spans="2:25">
      <c r="B150" s="3">
        <v>3</v>
      </c>
      <c r="C150" s="3"/>
      <c r="D150" s="3"/>
      <c r="E150" s="3" t="s">
        <v>49</v>
      </c>
      <c r="F150">
        <f>AVERAGE(F85:F87)</f>
        <v>3.4799999999999998E-2</v>
      </c>
      <c r="G150">
        <f t="shared" ref="G150:M150" si="73">AVERAGE(G85:G87)</f>
        <v>1769.32</v>
      </c>
      <c r="H150">
        <f>AVERAGE(H85:H87)</f>
        <v>2.3888585103725752</v>
      </c>
      <c r="I150">
        <f t="shared" si="73"/>
        <v>7.2466666666666665E-2</v>
      </c>
      <c r="J150">
        <f t="shared" si="73"/>
        <v>1691.6366666666665</v>
      </c>
      <c r="K150">
        <f>AVERAGE(K85:K87)</f>
        <v>2.2839738699754495</v>
      </c>
      <c r="L150">
        <f t="shared" si="73"/>
        <v>3.4933333333333337E-2</v>
      </c>
      <c r="M150">
        <f t="shared" si="73"/>
        <v>209.04650000000001</v>
      </c>
      <c r="N150">
        <f t="shared" ref="N150:Y150" si="74">AVERAGE(N85:N87)</f>
        <v>0.28224544491024833</v>
      </c>
      <c r="O150">
        <f t="shared" si="74"/>
        <v>0.12566666666666668</v>
      </c>
      <c r="P150">
        <f t="shared" si="74"/>
        <v>403.45163333333329</v>
      </c>
      <c r="Q150">
        <f t="shared" si="74"/>
        <v>0.54472275665908321</v>
      </c>
      <c r="R150">
        <f t="shared" si="74"/>
        <v>4.9666666666666665E-2</v>
      </c>
      <c r="S150">
        <f t="shared" si="74"/>
        <v>-11.163333333333334</v>
      </c>
      <c r="T150">
        <f t="shared" si="74"/>
        <v>11.163333333333334</v>
      </c>
      <c r="U150">
        <f t="shared" si="74"/>
        <v>8.4675531529853227</v>
      </c>
      <c r="V150">
        <f t="shared" si="74"/>
        <v>0.13566666666666669</v>
      </c>
      <c r="W150">
        <f t="shared" si="74"/>
        <v>-1.62</v>
      </c>
      <c r="X150">
        <f t="shared" si="74"/>
        <v>2.9933333333333336</v>
      </c>
      <c r="Y150">
        <f t="shared" si="74"/>
        <v>2.270487528032493</v>
      </c>
    </row>
    <row r="151" spans="2:25">
      <c r="B151" s="3">
        <v>3</v>
      </c>
      <c r="C151" s="3"/>
      <c r="D151" s="3"/>
      <c r="E151" s="3" t="s">
        <v>50</v>
      </c>
      <c r="F151">
        <f>AVERAGE(F88:F90)</f>
        <v>4.9500000000000002E-2</v>
      </c>
      <c r="G151">
        <f t="shared" ref="G151:M151" si="75">AVERAGE(G88:G90)</f>
        <v>1864.48</v>
      </c>
      <c r="H151">
        <f>AVERAGE(H88:H90)</f>
        <v>2.6397100464378749</v>
      </c>
      <c r="I151">
        <f t="shared" si="75"/>
        <v>7.1766666666666659E-2</v>
      </c>
      <c r="J151">
        <f t="shared" si="75"/>
        <v>1876.95</v>
      </c>
      <c r="K151">
        <f>AVERAGE(K88:K90)</f>
        <v>2.6573649337410803</v>
      </c>
      <c r="L151">
        <f t="shared" si="75"/>
        <v>2.6900000000000004E-2</v>
      </c>
      <c r="M151">
        <f t="shared" si="75"/>
        <v>200.32913333333332</v>
      </c>
      <c r="N151">
        <f t="shared" ref="N151:Y151" si="76">AVERAGE(N88:N90)</f>
        <v>0.283623758825084</v>
      </c>
      <c r="O151">
        <f t="shared" si="76"/>
        <v>0.11159999999999999</v>
      </c>
      <c r="P151">
        <f t="shared" si="76"/>
        <v>477.76186666666666</v>
      </c>
      <c r="Q151">
        <f t="shared" si="76"/>
        <v>0.67640993695020191</v>
      </c>
      <c r="R151">
        <f t="shared" si="76"/>
        <v>3.833333333333333E-2</v>
      </c>
      <c r="S151">
        <f t="shared" si="76"/>
        <v>7.3433333333333337</v>
      </c>
      <c r="T151">
        <f t="shared" si="76"/>
        <v>7.3433333333333337</v>
      </c>
      <c r="U151">
        <f t="shared" si="76"/>
        <v>6.1156527397458014</v>
      </c>
      <c r="V151">
        <f t="shared" si="76"/>
        <v>9.6100000000000005E-2</v>
      </c>
      <c r="W151">
        <f t="shared" si="76"/>
        <v>-0.93</v>
      </c>
      <c r="X151">
        <f t="shared" si="76"/>
        <v>2.0633333333333335</v>
      </c>
      <c r="Y151">
        <f t="shared" si="76"/>
        <v>1.7183790494337952</v>
      </c>
    </row>
    <row r="152" spans="2:25" hidden="1">
      <c r="B152" s="3">
        <v>3</v>
      </c>
      <c r="C152" s="3"/>
      <c r="D152" s="3"/>
      <c r="E152" s="3" t="s">
        <v>51</v>
      </c>
      <c r="F152">
        <f>AVERAGE(F91:F93)</f>
        <v>3.9066666666666666E-2</v>
      </c>
      <c r="G152">
        <f t="shared" ref="G152:M152" si="77">AVERAGE(G91:G93)</f>
        <v>1324.1933333333334</v>
      </c>
      <c r="H152">
        <f>AVERAGE(H91:H93)</f>
        <v>1.7305644859161677</v>
      </c>
      <c r="I152">
        <f t="shared" si="77"/>
        <v>9.6266666666666667E-2</v>
      </c>
      <c r="J152">
        <f t="shared" si="77"/>
        <v>1672.8133333333335</v>
      </c>
      <c r="K152">
        <f>AVERAGE(K91:K93)</f>
        <v>2.1861697029892748</v>
      </c>
      <c r="L152">
        <f t="shared" si="77"/>
        <v>0.03</v>
      </c>
      <c r="M152">
        <f t="shared" si="77"/>
        <v>227.40366666666668</v>
      </c>
      <c r="N152">
        <f t="shared" ref="N152:Y152" si="78">AVERAGE(N91:N93)</f>
        <v>0.29718976798487501</v>
      </c>
      <c r="O152">
        <f t="shared" si="78"/>
        <v>0.13613333333333333</v>
      </c>
      <c r="P152">
        <f t="shared" si="78"/>
        <v>498.77933333333334</v>
      </c>
      <c r="Q152">
        <f t="shared" si="78"/>
        <v>0.65184575306899462</v>
      </c>
      <c r="R152">
        <f t="shared" si="78"/>
        <v>3.8300000000000001E-2</v>
      </c>
      <c r="S152">
        <f t="shared" si="78"/>
        <v>-0.46333333333333337</v>
      </c>
      <c r="T152">
        <f t="shared" si="78"/>
        <v>5.1766666666666667</v>
      </c>
      <c r="U152">
        <f t="shared" si="78"/>
        <v>3.7584959433413392</v>
      </c>
      <c r="V152">
        <f t="shared" si="78"/>
        <v>9.4066666666666673E-2</v>
      </c>
      <c r="W152">
        <f t="shared" si="78"/>
        <v>-4.9666666666666668</v>
      </c>
      <c r="X152">
        <f t="shared" si="78"/>
        <v>4.9666666666666668</v>
      </c>
      <c r="Y152">
        <f t="shared" si="78"/>
        <v>3.6060263719115233</v>
      </c>
    </row>
    <row r="153" spans="2:25" hidden="1">
      <c r="B153" s="3">
        <v>3</v>
      </c>
      <c r="C153" s="3"/>
      <c r="D153" s="3"/>
      <c r="E153" s="3" t="s">
        <v>90</v>
      </c>
      <c r="I153">
        <f t="shared" ref="I153:Y153" si="79">AVERAGE(I94:I96)</f>
        <v>9.2366666666666666E-2</v>
      </c>
      <c r="J153">
        <f t="shared" si="79"/>
        <v>2010.39</v>
      </c>
      <c r="K153">
        <f t="shared" si="79"/>
        <v>2.4109731966180967</v>
      </c>
      <c r="L153">
        <f t="shared" si="79"/>
        <v>4.2266666666666668E-2</v>
      </c>
      <c r="M153">
        <f t="shared" si="79"/>
        <v>153.73713333333333</v>
      </c>
      <c r="N153">
        <f t="shared" si="79"/>
        <v>0.1843702504447243</v>
      </c>
      <c r="O153">
        <f t="shared" si="79"/>
        <v>0.13396666666666665</v>
      </c>
      <c r="P153">
        <f t="shared" si="79"/>
        <v>542.04910000000007</v>
      </c>
      <c r="Q153">
        <f t="shared" si="79"/>
        <v>0.65005588535108227</v>
      </c>
      <c r="R153">
        <f t="shared" si="79"/>
        <v>2.4266666666666669E-2</v>
      </c>
      <c r="S153">
        <f t="shared" si="79"/>
        <v>1.9966666666666664</v>
      </c>
      <c r="T153">
        <f t="shared" si="79"/>
        <v>3.8633333333333333</v>
      </c>
      <c r="U153">
        <f t="shared" si="79"/>
        <v>2.3759628004995879</v>
      </c>
      <c r="V153">
        <f t="shared" si="79"/>
        <v>7.8299999999999995E-2</v>
      </c>
      <c r="W153">
        <f t="shared" si="79"/>
        <v>-8.3366666666666678</v>
      </c>
      <c r="X153">
        <f t="shared" si="79"/>
        <v>8.3366666666666678</v>
      </c>
      <c r="Y153">
        <f t="shared" si="79"/>
        <v>5.12707762213069</v>
      </c>
    </row>
    <row r="154" spans="2:25">
      <c r="B154" s="3">
        <v>3</v>
      </c>
      <c r="C154" s="3"/>
      <c r="D154" s="3"/>
      <c r="E154" s="3" t="s">
        <v>52</v>
      </c>
      <c r="I154">
        <f t="shared" ref="I154:Y154" si="80">AVERAGE(I97:I99)</f>
        <v>8.643333333333332E-2</v>
      </c>
      <c r="J154">
        <f t="shared" si="80"/>
        <v>1577.5766666666668</v>
      </c>
      <c r="K154">
        <f t="shared" si="80"/>
        <v>2.4001957592262948</v>
      </c>
      <c r="L154">
        <f t="shared" si="80"/>
        <v>2.1033333333333334E-2</v>
      </c>
      <c r="M154">
        <f t="shared" si="80"/>
        <v>246.55646666666667</v>
      </c>
      <c r="N154">
        <f t="shared" si="80"/>
        <v>0.37512204522748133</v>
      </c>
      <c r="O154">
        <f t="shared" si="80"/>
        <v>0.12726666666666667</v>
      </c>
      <c r="P154">
        <f t="shared" si="80"/>
        <v>430.70293333333331</v>
      </c>
      <c r="Q154">
        <f t="shared" si="80"/>
        <v>0.65529072273697775</v>
      </c>
      <c r="R154">
        <f t="shared" si="80"/>
        <v>4.9000000000000009E-2</v>
      </c>
      <c r="S154">
        <f t="shared" si="80"/>
        <v>-9.4300000000000015</v>
      </c>
      <c r="T154">
        <f t="shared" si="80"/>
        <v>9.4300000000000015</v>
      </c>
      <c r="U154">
        <f t="shared" si="80"/>
        <v>8.0152090078369707</v>
      </c>
      <c r="V154">
        <f t="shared" si="80"/>
        <v>9.1333333333333336E-2</v>
      </c>
      <c r="W154">
        <f t="shared" si="80"/>
        <v>-2.7766666666666668</v>
      </c>
      <c r="X154">
        <f t="shared" si="80"/>
        <v>3.2300000000000004</v>
      </c>
      <c r="Y154">
        <f t="shared" si="80"/>
        <v>2.7454003282410837</v>
      </c>
    </row>
    <row r="155" spans="2:25">
      <c r="B155" s="3">
        <v>3</v>
      </c>
      <c r="C155" s="3"/>
      <c r="D155" s="3"/>
      <c r="E155" s="3" t="s">
        <v>53</v>
      </c>
      <c r="F155">
        <f>AVERAGE(F100:F102)</f>
        <v>3.9566666666666667E-2</v>
      </c>
      <c r="G155">
        <f t="shared" ref="G155:M155" si="81">AVERAGE(G100:G102)</f>
        <v>1625.64</v>
      </c>
      <c r="H155">
        <f>AVERAGE(H100:H102)</f>
        <v>2.2856901824317197</v>
      </c>
      <c r="I155">
        <f t="shared" si="81"/>
        <v>8.9033333333333339E-2</v>
      </c>
      <c r="J155">
        <f t="shared" si="81"/>
        <v>1841.3466666666666</v>
      </c>
      <c r="K155">
        <f>AVERAGE(K100:K102)</f>
        <v>2.5889791088146037</v>
      </c>
      <c r="L155">
        <f t="shared" si="81"/>
        <v>3.9733333333333336E-2</v>
      </c>
      <c r="M155">
        <f t="shared" si="81"/>
        <v>267.38030000000003</v>
      </c>
      <c r="N155">
        <f t="shared" ref="N155:Y155" si="82">AVERAGE(N100:N102)</f>
        <v>0.37594333719990164</v>
      </c>
      <c r="O155">
        <f t="shared" si="82"/>
        <v>0.12866666666666668</v>
      </c>
      <c r="P155">
        <f t="shared" si="82"/>
        <v>528.61146666666662</v>
      </c>
      <c r="Q155">
        <f t="shared" si="82"/>
        <v>0.74324084033416515</v>
      </c>
      <c r="R155">
        <f t="shared" si="82"/>
        <v>4.7833333333333332E-2</v>
      </c>
      <c r="S155">
        <f t="shared" si="82"/>
        <v>-1.9799999999999998</v>
      </c>
      <c r="T155">
        <f t="shared" si="82"/>
        <v>5.8599999999999994</v>
      </c>
      <c r="U155">
        <f t="shared" si="82"/>
        <v>4.6029639238775024</v>
      </c>
      <c r="V155">
        <f t="shared" si="82"/>
        <v>0.10243333333333333</v>
      </c>
      <c r="W155">
        <f t="shared" si="82"/>
        <v>-6.4366666666666674</v>
      </c>
      <c r="X155">
        <f t="shared" si="82"/>
        <v>6.4366666666666674</v>
      </c>
      <c r="Y155">
        <f t="shared" si="82"/>
        <v>5.0559290881726149</v>
      </c>
    </row>
    <row r="156" spans="2:25" hidden="1">
      <c r="B156" s="3">
        <v>3</v>
      </c>
      <c r="C156" s="3"/>
      <c r="D156" s="3"/>
      <c r="E156" s="3" t="s">
        <v>54</v>
      </c>
    </row>
    <row r="157" spans="2:25">
      <c r="B157" s="3">
        <v>3</v>
      </c>
      <c r="C157" s="3"/>
      <c r="D157" s="3"/>
      <c r="E157" s="3" t="s">
        <v>55</v>
      </c>
      <c r="F157">
        <f>AVERAGE(F106:F108)</f>
        <v>3.5833333333333335E-2</v>
      </c>
      <c r="G157">
        <f t="shared" ref="G157:M157" si="83">AVERAGE(G106:G108)</f>
        <v>1339.4199999999998</v>
      </c>
      <c r="H157">
        <f>AVERAGE(H106:H108)</f>
        <v>2.460111487634423</v>
      </c>
      <c r="I157">
        <f t="shared" si="83"/>
        <v>7.9600000000000004E-2</v>
      </c>
      <c r="J157">
        <f t="shared" si="83"/>
        <v>1315.1566666666665</v>
      </c>
      <c r="K157">
        <f>AVERAGE(K106:K108)</f>
        <v>2.415547045516464</v>
      </c>
      <c r="L157">
        <f t="shared" si="83"/>
        <v>2.4233333333333339E-2</v>
      </c>
      <c r="M157">
        <f t="shared" si="83"/>
        <v>184.14253333333332</v>
      </c>
      <c r="N157">
        <f t="shared" ref="N157:Y157" si="84">AVERAGE(N106:N108)</f>
        <v>0.33821442237344373</v>
      </c>
      <c r="O157">
        <f t="shared" si="84"/>
        <v>0.11926666666666667</v>
      </c>
      <c r="P157">
        <f t="shared" si="84"/>
        <v>341.81416666666672</v>
      </c>
      <c r="Q157">
        <f t="shared" si="84"/>
        <v>0.62780976695349777</v>
      </c>
      <c r="R157">
        <f t="shared" si="84"/>
        <v>4.7766666666666659E-2</v>
      </c>
      <c r="S157">
        <f t="shared" si="84"/>
        <v>-3.1366666666666667</v>
      </c>
      <c r="T157">
        <f t="shared" si="84"/>
        <v>3.1366666666666667</v>
      </c>
      <c r="U157">
        <f t="shared" si="84"/>
        <v>3.7168469643560886</v>
      </c>
      <c r="V157">
        <f t="shared" si="84"/>
        <v>8.6000000000000007E-2</v>
      </c>
      <c r="W157">
        <f t="shared" si="84"/>
        <v>4.6633333333333331</v>
      </c>
      <c r="X157">
        <f t="shared" si="84"/>
        <v>4.6633333333333331</v>
      </c>
      <c r="Y157">
        <f t="shared" si="84"/>
        <v>5.5258968152329091</v>
      </c>
    </row>
    <row r="158" spans="2:25">
      <c r="B158" s="3">
        <v>3</v>
      </c>
      <c r="C158" s="3"/>
      <c r="D158" s="3"/>
      <c r="E158" s="3" t="s">
        <v>56</v>
      </c>
      <c r="I158">
        <f t="shared" ref="I158:Y158" si="85">AVERAGE(I109:I111)</f>
        <v>7.9700000000000007E-2</v>
      </c>
      <c r="J158">
        <f t="shared" si="85"/>
        <v>2336.67</v>
      </c>
      <c r="K158">
        <f t="shared" si="85"/>
        <v>2.455594438664523</v>
      </c>
      <c r="L158">
        <f t="shared" si="85"/>
        <v>2.3766666666666669E-2</v>
      </c>
      <c r="M158">
        <f t="shared" si="85"/>
        <v>295.61826666666667</v>
      </c>
      <c r="N158">
        <f t="shared" si="85"/>
        <v>0.31066371014919203</v>
      </c>
      <c r="O158">
        <f t="shared" si="85"/>
        <v>0.11559999999999999</v>
      </c>
      <c r="P158">
        <f t="shared" si="85"/>
        <v>624.21533333333321</v>
      </c>
      <c r="Q158">
        <f t="shared" si="85"/>
        <v>0.6559846709473115</v>
      </c>
      <c r="R158">
        <f t="shared" si="85"/>
        <v>2.8499999999999998E-2</v>
      </c>
      <c r="S158">
        <f t="shared" si="85"/>
        <v>2.9833333333333329</v>
      </c>
      <c r="T158">
        <f t="shared" si="85"/>
        <v>4.45</v>
      </c>
      <c r="U158">
        <f t="shared" si="85"/>
        <v>2.672275442539322</v>
      </c>
      <c r="V158">
        <f t="shared" si="85"/>
        <v>7.8099999999999989E-2</v>
      </c>
      <c r="W158">
        <f t="shared" si="85"/>
        <v>-8.1066666666666674</v>
      </c>
      <c r="X158">
        <f t="shared" si="85"/>
        <v>8.1066666666666674</v>
      </c>
      <c r="Y158">
        <f t="shared" si="85"/>
        <v>4.8681452256596494</v>
      </c>
    </row>
    <row r="159" spans="2:25" hidden="1">
      <c r="B159" s="3">
        <v>3</v>
      </c>
      <c r="C159" s="3"/>
      <c r="D159" s="3"/>
      <c r="E159" s="3" t="s">
        <v>57</v>
      </c>
      <c r="F159">
        <f>AVERAGE(F112:F114)</f>
        <v>5.0066666666666669E-2</v>
      </c>
      <c r="G159">
        <f t="shared" ref="G159:M159" si="86">AVERAGE(G112:G114)</f>
        <v>2189.85</v>
      </c>
      <c r="H159">
        <f>AVERAGE(H112:H114)</f>
        <v>2.5366624965248814</v>
      </c>
      <c r="I159">
        <f t="shared" si="86"/>
        <v>8.8033333333333338E-2</v>
      </c>
      <c r="J159">
        <f t="shared" si="86"/>
        <v>2173.8066666666668</v>
      </c>
      <c r="K159">
        <f>AVERAGE(K112:K114)</f>
        <v>2.5180783368856763</v>
      </c>
      <c r="L159">
        <f t="shared" si="86"/>
        <v>3.4333333333333334E-2</v>
      </c>
      <c r="M159">
        <f t="shared" si="86"/>
        <v>217.01206666666667</v>
      </c>
      <c r="N159">
        <f t="shared" ref="N159:Y159" si="87">AVERAGE(N112:N114)</f>
        <v>0.25138085750471068</v>
      </c>
      <c r="O159">
        <f t="shared" si="87"/>
        <v>0.12813333333333335</v>
      </c>
      <c r="P159">
        <f t="shared" si="87"/>
        <v>563.59136666666666</v>
      </c>
      <c r="Q159">
        <f t="shared" si="87"/>
        <v>0.65284886325023939</v>
      </c>
      <c r="R159">
        <f t="shared" si="87"/>
        <v>5.4133333333333332E-2</v>
      </c>
      <c r="S159">
        <f t="shared" si="87"/>
        <v>-12.073333333333332</v>
      </c>
      <c r="T159">
        <f t="shared" si="87"/>
        <v>12.073333333333332</v>
      </c>
      <c r="U159">
        <f t="shared" si="87"/>
        <v>7.7267513528854694</v>
      </c>
      <c r="V159">
        <f t="shared" si="87"/>
        <v>0.11866666666666666</v>
      </c>
      <c r="W159">
        <f t="shared" si="87"/>
        <v>-1.42</v>
      </c>
      <c r="X159">
        <f t="shared" si="87"/>
        <v>3.3533333333333331</v>
      </c>
      <c r="Y159">
        <f t="shared" si="87"/>
        <v>2.1460827887914911</v>
      </c>
    </row>
    <row r="160" spans="2:25">
      <c r="B160" s="3">
        <v>3</v>
      </c>
      <c r="C160" s="3"/>
      <c r="D160" s="3"/>
      <c r="E160" s="3" t="s">
        <v>58</v>
      </c>
      <c r="F160">
        <f>AVERAGE(F115:F117)</f>
        <v>3.4233333333333331E-2</v>
      </c>
      <c r="G160">
        <f t="shared" ref="G160:M160" si="88">AVERAGE(G115:G117)</f>
        <v>2757.0766666666664</v>
      </c>
      <c r="H160">
        <f>AVERAGE(H115:H117)</f>
        <v>2.4333122987557236</v>
      </c>
      <c r="I160">
        <f t="shared" si="88"/>
        <v>0.1028</v>
      </c>
      <c r="J160">
        <f t="shared" si="88"/>
        <v>2466.98</v>
      </c>
      <c r="K160">
        <f>AVERAGE(K115:K117)</f>
        <v>2.1772817736120484</v>
      </c>
      <c r="L160">
        <f t="shared" si="88"/>
        <v>2.1966666666666666E-2</v>
      </c>
      <c r="M160">
        <f t="shared" si="88"/>
        <v>265.75083333333333</v>
      </c>
      <c r="N160">
        <f t="shared" ref="N160:Y160" si="89">AVERAGE(N115:N117)</f>
        <v>0.23454363056809538</v>
      </c>
      <c r="O160">
        <f t="shared" si="89"/>
        <v>0.15423333333333333</v>
      </c>
      <c r="P160">
        <f t="shared" si="89"/>
        <v>566.38063333333332</v>
      </c>
      <c r="Q160">
        <f t="shared" si="89"/>
        <v>0.49987037993154199</v>
      </c>
      <c r="R160">
        <f t="shared" si="89"/>
        <v>5.0599999999999999E-2</v>
      </c>
      <c r="S160">
        <f t="shared" si="89"/>
        <v>-29.773333333333337</v>
      </c>
      <c r="T160">
        <f t="shared" si="89"/>
        <v>29.773333333333337</v>
      </c>
      <c r="U160">
        <f t="shared" si="89"/>
        <v>13.008436419584873</v>
      </c>
      <c r="V160">
        <f t="shared" si="89"/>
        <v>0.10936666666666667</v>
      </c>
      <c r="W160">
        <f t="shared" si="89"/>
        <v>-16.88</v>
      </c>
      <c r="X160">
        <f t="shared" si="89"/>
        <v>17.633333333333333</v>
      </c>
      <c r="Y160">
        <f t="shared" si="89"/>
        <v>7.7042799663685599</v>
      </c>
    </row>
    <row r="161" spans="2:25">
      <c r="B161" s="3">
        <v>3</v>
      </c>
      <c r="C161" s="3"/>
      <c r="D161" s="3"/>
      <c r="E161" s="3" t="s">
        <v>59</v>
      </c>
      <c r="F161">
        <f>AVERAGE(F118:F120)</f>
        <v>5.0499999999999996E-2</v>
      </c>
      <c r="G161">
        <f t="shared" ref="G161:M161" si="90">AVERAGE(G118:G120)</f>
        <v>2263.8266666666664</v>
      </c>
      <c r="H161">
        <f>AVERAGE(H118:H120)</f>
        <v>2.3074607494385493</v>
      </c>
      <c r="I161">
        <f t="shared" si="90"/>
        <v>8.6066666666666666E-2</v>
      </c>
      <c r="J161">
        <f t="shared" si="90"/>
        <v>2298.9333333333338</v>
      </c>
      <c r="K161">
        <f>AVERAGE(K118:K120)</f>
        <v>2.343244078864664</v>
      </c>
      <c r="L161">
        <f t="shared" si="90"/>
        <v>2.24E-2</v>
      </c>
      <c r="M161">
        <f t="shared" si="90"/>
        <v>229.76866666666669</v>
      </c>
      <c r="N161">
        <f t="shared" ref="N161:Y161" si="91">AVERAGE(N118:N120)</f>
        <v>0.23419733833457346</v>
      </c>
      <c r="O161">
        <f t="shared" si="91"/>
        <v>0.12913333333333332</v>
      </c>
      <c r="P161">
        <f t="shared" si="91"/>
        <v>610.17610000000002</v>
      </c>
      <c r="Q161">
        <f t="shared" si="91"/>
        <v>0.62193692729515127</v>
      </c>
      <c r="R161">
        <f t="shared" si="91"/>
        <v>5.45E-2</v>
      </c>
      <c r="S161">
        <f t="shared" si="91"/>
        <v>-14.300000000000002</v>
      </c>
      <c r="T161">
        <f t="shared" si="91"/>
        <v>14.300000000000002</v>
      </c>
      <c r="U161">
        <f t="shared" si="91"/>
        <v>7.7944519091310793</v>
      </c>
      <c r="V161">
        <f t="shared" si="91"/>
        <v>8.8399999999999992E-2</v>
      </c>
      <c r="W161">
        <f t="shared" si="91"/>
        <v>6.4666666666666659</v>
      </c>
      <c r="X161">
        <f t="shared" si="91"/>
        <v>6.4666666666666659</v>
      </c>
      <c r="Y161">
        <f t="shared" si="91"/>
        <v>3.5247638003996022</v>
      </c>
    </row>
    <row r="163" spans="2:25">
      <c r="B163" t="s">
        <v>724</v>
      </c>
    </row>
    <row r="164" spans="2:25">
      <c r="E164" s="3" t="s">
        <v>725</v>
      </c>
      <c r="F164" s="12">
        <f>AVERAGE(F123:F135)</f>
        <v>4.2548148148148147E-2</v>
      </c>
      <c r="G164" s="11">
        <f t="shared" ref="G164:S164" si="92">AVERAGE(G123:G135)</f>
        <v>1742.9011111111113</v>
      </c>
      <c r="H164" s="6">
        <f>AVERAGE(H123:H135)</f>
        <v>2.2268621065754428</v>
      </c>
      <c r="I164" s="12">
        <f t="shared" si="92"/>
        <v>8.8144444444444428E-2</v>
      </c>
      <c r="J164" s="11">
        <f t="shared" si="92"/>
        <v>1807.8983333333335</v>
      </c>
      <c r="K164" s="6">
        <f>AVERAGE(K123:K135)</f>
        <v>2.3131741126434027</v>
      </c>
      <c r="L164" s="4">
        <f t="shared" si="92"/>
        <v>3.3649999999999992E-2</v>
      </c>
      <c r="M164" s="5">
        <f t="shared" si="92"/>
        <v>224.24850555555554</v>
      </c>
      <c r="N164" s="5">
        <f>AVERAGE(N123:N135)</f>
        <v>0.2889203252575383</v>
      </c>
      <c r="O164" s="4">
        <f t="shared" si="92"/>
        <v>0.12621944444444447</v>
      </c>
      <c r="P164" s="6">
        <f t="shared" si="92"/>
        <v>500.80606111111109</v>
      </c>
      <c r="Q164" s="6">
        <f>AVERAGE(Q123:Q135)</f>
        <v>0.6346604351239965</v>
      </c>
      <c r="R164" s="4">
        <f t="shared" si="92"/>
        <v>3.9438888888888884E-2</v>
      </c>
      <c r="S164" s="6">
        <f t="shared" si="92"/>
        <v>-5.0019444444444447</v>
      </c>
      <c r="T164" s="6">
        <f t="shared" ref="T164:Y164" si="93">AVERAGE(T123:T135)</f>
        <v>8.6952777777777772</v>
      </c>
      <c r="U164" s="6">
        <f t="shared" si="93"/>
        <v>6.4101551542233786</v>
      </c>
      <c r="V164" s="12">
        <f t="shared" si="93"/>
        <v>9.9669444444444436E-2</v>
      </c>
      <c r="W164" s="6">
        <f t="shared" si="93"/>
        <v>-4.7797222222222215</v>
      </c>
      <c r="X164" s="6">
        <f t="shared" si="93"/>
        <v>8.6402777777777775</v>
      </c>
      <c r="Y164" s="6">
        <f t="shared" si="93"/>
        <v>5.9271130265785033</v>
      </c>
    </row>
    <row r="165" spans="2:25">
      <c r="E165" s="3" t="s">
        <v>726</v>
      </c>
      <c r="F165" s="12">
        <f>AVERAGE(F136:F148)</f>
        <v>4.0092592592592596E-2</v>
      </c>
      <c r="G165" s="11">
        <f t="shared" ref="G165:S165" si="94">AVERAGE(G136:G148)</f>
        <v>1783.8990740740742</v>
      </c>
      <c r="H165" s="6">
        <f>AVERAGE(H136:H148)</f>
        <v>2.2655462539332891</v>
      </c>
      <c r="I165" s="12">
        <f t="shared" si="94"/>
        <v>8.977333333333333E-2</v>
      </c>
      <c r="J165" s="11">
        <f t="shared" si="94"/>
        <v>1773.3886666666669</v>
      </c>
      <c r="K165" s="6">
        <f>AVERAGE(K136:K148)</f>
        <v>2.2601108070045184</v>
      </c>
      <c r="L165" s="4">
        <f t="shared" si="94"/>
        <v>2.9866666666666663E-2</v>
      </c>
      <c r="M165" s="5">
        <f t="shared" si="94"/>
        <v>260.68035999999995</v>
      </c>
      <c r="N165" s="5">
        <f>AVERAGE(N136:N148)</f>
        <v>0.34527654033655397</v>
      </c>
      <c r="O165" s="4">
        <f t="shared" si="94"/>
        <v>0.13355</v>
      </c>
      <c r="P165" s="6">
        <f t="shared" si="94"/>
        <v>513.5367</v>
      </c>
      <c r="Q165" s="6">
        <f>AVERAGE(Q136:Q148)</f>
        <v>0.66212036360743387</v>
      </c>
      <c r="R165" s="4">
        <f t="shared" si="94"/>
        <v>3.7573333333333334E-2</v>
      </c>
      <c r="S165" s="6">
        <f t="shared" si="94"/>
        <v>-3.8530000000000002</v>
      </c>
      <c r="T165" s="6">
        <f t="shared" ref="T165:Y165" si="95">AVERAGE(T136:T148)</f>
        <v>7.6723333333333343</v>
      </c>
      <c r="U165" s="6">
        <f t="shared" si="95"/>
        <v>5.7689042455157038</v>
      </c>
      <c r="V165" s="12">
        <f t="shared" si="95"/>
        <v>9.6396666666666672E-2</v>
      </c>
      <c r="W165" s="6">
        <f t="shared" si="95"/>
        <v>-8.8866666666666667</v>
      </c>
      <c r="X165" s="6">
        <f t="shared" si="95"/>
        <v>10.712666666666667</v>
      </c>
      <c r="Y165" s="6">
        <f t="shared" si="95"/>
        <v>6.6770606952023428</v>
      </c>
    </row>
    <row r="166" spans="2:25">
      <c r="E166" s="3" t="s">
        <v>727</v>
      </c>
      <c r="F166" s="12">
        <f>AVERAGE(F149:F161)</f>
        <v>4.1695833333333328E-2</v>
      </c>
      <c r="G166" s="11">
        <f t="shared" ref="G166:S166" si="96">AVERAGE(G149:G161)</f>
        <v>1891.7258333333332</v>
      </c>
      <c r="H166" s="6">
        <f>AVERAGE(H149:H161)</f>
        <v>2.3477962821889893</v>
      </c>
      <c r="I166" s="12">
        <f t="shared" si="96"/>
        <v>8.5238888888888878E-2</v>
      </c>
      <c r="J166" s="11">
        <f t="shared" si="96"/>
        <v>1964.3580555555554</v>
      </c>
      <c r="K166" s="6">
        <f>AVERAGE(K149:K161)</f>
        <v>2.4433022309341523</v>
      </c>
      <c r="L166" s="4">
        <f t="shared" si="96"/>
        <v>2.8972222222222222E-2</v>
      </c>
      <c r="M166" s="5">
        <f t="shared" si="96"/>
        <v>234.30032222222226</v>
      </c>
      <c r="N166" s="5">
        <f>AVERAGE(N149:N161)</f>
        <v>0.29669517863978906</v>
      </c>
      <c r="O166" s="4">
        <f t="shared" si="96"/>
        <v>0.12710277777777779</v>
      </c>
      <c r="P166" s="6">
        <f t="shared" si="96"/>
        <v>502.22025000000002</v>
      </c>
      <c r="Q166" s="6">
        <f>AVERAGE(Q149:Q161)</f>
        <v>0.62732427691051451</v>
      </c>
      <c r="R166" s="4">
        <f t="shared" si="96"/>
        <v>4.2372222222222221E-2</v>
      </c>
      <c r="S166" s="6">
        <f t="shared" si="96"/>
        <v>-5.3369444444444447</v>
      </c>
      <c r="T166" s="6">
        <f t="shared" ref="T166:Y166" si="97">AVERAGE(T149:T161)</f>
        <v>9.4797222222222235</v>
      </c>
      <c r="U166" s="6">
        <f t="shared" si="97"/>
        <v>6.1173267155881659</v>
      </c>
      <c r="V166" s="12">
        <f t="shared" si="97"/>
        <v>9.6905555555555564E-2</v>
      </c>
      <c r="W166" s="6">
        <f t="shared" si="97"/>
        <v>-2.9430555555555551</v>
      </c>
      <c r="X166" s="6">
        <f t="shared" si="97"/>
        <v>6.3336111111111109</v>
      </c>
      <c r="Y166" s="6">
        <f t="shared" si="97"/>
        <v>4.1543439529889463</v>
      </c>
    </row>
    <row r="168" spans="2:25">
      <c r="B168" t="s">
        <v>728</v>
      </c>
    </row>
    <row r="169" spans="2:25">
      <c r="E169" s="3" t="s">
        <v>725</v>
      </c>
      <c r="F169" s="12">
        <f>STDEV(F123:F135)</f>
        <v>4.8488862154998221E-3</v>
      </c>
      <c r="G169" s="11">
        <f t="shared" ref="G169:S169" si="98">STDEV(G123:G135)</f>
        <v>429.14712243766485</v>
      </c>
      <c r="H169" s="5">
        <f>STDEV(H123:H135)</f>
        <v>0.23683887557988825</v>
      </c>
      <c r="I169" s="12">
        <f t="shared" si="98"/>
        <v>1.0477289854423448E-2</v>
      </c>
      <c r="J169" s="11">
        <f t="shared" si="98"/>
        <v>371.1312004568253</v>
      </c>
      <c r="K169" s="5">
        <f>STDEV(K123:K135)</f>
        <v>0.17633048362471987</v>
      </c>
      <c r="L169" s="4">
        <f t="shared" si="98"/>
        <v>1.1261218872975126E-2</v>
      </c>
      <c r="M169" s="6">
        <f t="shared" si="98"/>
        <v>70.181775513295165</v>
      </c>
      <c r="N169" s="6">
        <f>STDEV(N123:N135)</f>
        <v>8.1167795588628272E-2</v>
      </c>
      <c r="O169" s="4">
        <f t="shared" si="98"/>
        <v>1.3518669905983036E-2</v>
      </c>
      <c r="P169" s="6">
        <f t="shared" si="98"/>
        <v>146.14102143747212</v>
      </c>
      <c r="Q169" s="6">
        <f>STDEV(Q123:Q135)</f>
        <v>9.678590367883215E-2</v>
      </c>
      <c r="R169" s="4">
        <f t="shared" si="98"/>
        <v>1.0890286964462911E-2</v>
      </c>
      <c r="S169" s="6">
        <f t="shared" si="98"/>
        <v>6.8044218330054678</v>
      </c>
      <c r="T169" s="6">
        <f t="shared" ref="T169:Y169" si="99">STDEV(T123:T135)</f>
        <v>4.976873274717029</v>
      </c>
      <c r="U169" s="6">
        <f t="shared" si="99"/>
        <v>3.5223373335766968</v>
      </c>
      <c r="V169" s="12">
        <f t="shared" si="99"/>
        <v>1.2607641248271566E-2</v>
      </c>
      <c r="W169" s="6">
        <f t="shared" si="99"/>
        <v>7.835782783807681</v>
      </c>
      <c r="X169" s="6">
        <f t="shared" si="99"/>
        <v>5.5696153428526856</v>
      </c>
      <c r="Y169" s="6">
        <f t="shared" si="99"/>
        <v>2.5455421867407009</v>
      </c>
    </row>
    <row r="170" spans="2:25">
      <c r="E170" s="3" t="s">
        <v>726</v>
      </c>
      <c r="F170" s="12">
        <f>STDEV(F136:F148)</f>
        <v>6.139196196430898E-3</v>
      </c>
      <c r="G170" s="11">
        <f t="shared" ref="G170:S170" si="100">STDEV(G136:G148)</f>
        <v>550.98448377724014</v>
      </c>
      <c r="H170" s="5">
        <f>STDEV(H136:H148)</f>
        <v>0.28233393736430629</v>
      </c>
      <c r="I170" s="12">
        <f t="shared" si="100"/>
        <v>9.9829954187541595E-3</v>
      </c>
      <c r="J170" s="11">
        <f t="shared" si="100"/>
        <v>443.93957193949939</v>
      </c>
      <c r="K170" s="5">
        <f>STDEV(K136:K148)</f>
        <v>0.25065906976599828</v>
      </c>
      <c r="L170" s="4">
        <f t="shared" si="100"/>
        <v>1.0899405352450993E-2</v>
      </c>
      <c r="M170" s="6">
        <f t="shared" si="100"/>
        <v>47.780185469553118</v>
      </c>
      <c r="N170" s="6">
        <f>STDEV(N136:N148)</f>
        <v>9.8903753874344233E-2</v>
      </c>
      <c r="O170" s="4">
        <f t="shared" si="100"/>
        <v>1.5135839652140562E-2</v>
      </c>
      <c r="P170" s="6">
        <f t="shared" si="100"/>
        <v>135.27949859323411</v>
      </c>
      <c r="Q170" s="6">
        <f>STDEV(Q136:Q148)</f>
        <v>0.15530361871496315</v>
      </c>
      <c r="R170" s="4">
        <f t="shared" si="100"/>
        <v>1.1829726106427267E-2</v>
      </c>
      <c r="S170" s="6">
        <f t="shared" si="100"/>
        <v>6.0781910178426202</v>
      </c>
      <c r="T170" s="6">
        <f t="shared" ref="T170:Y170" si="101">STDEV(T136:T148)</f>
        <v>4.7036187933426747</v>
      </c>
      <c r="U170" s="6">
        <f t="shared" si="101"/>
        <v>3.6858562722447581</v>
      </c>
      <c r="V170" s="12">
        <f t="shared" si="101"/>
        <v>1.4037941972198533E-2</v>
      </c>
      <c r="W170" s="6">
        <f t="shared" si="101"/>
        <v>12.342686043379379</v>
      </c>
      <c r="X170" s="6">
        <f t="shared" si="101"/>
        <v>11.063326894533517</v>
      </c>
      <c r="Y170" s="6">
        <f t="shared" si="101"/>
        <v>5.2455434530166531</v>
      </c>
    </row>
    <row r="171" spans="2:25">
      <c r="E171" s="3" t="s">
        <v>727</v>
      </c>
      <c r="F171" s="12">
        <f>STDEV(F149:F161)</f>
        <v>7.146881604354954E-3</v>
      </c>
      <c r="G171" s="11">
        <f t="shared" ref="G171:S171" si="102">STDEV(G149:G161)</f>
        <v>491.32927276460617</v>
      </c>
      <c r="H171" s="5">
        <f>STDEV(H149:H161)</f>
        <v>0.27489143490323525</v>
      </c>
      <c r="I171" s="12">
        <f t="shared" si="102"/>
        <v>9.3416070831320013E-3</v>
      </c>
      <c r="J171" s="11">
        <f t="shared" si="102"/>
        <v>359.52955617662786</v>
      </c>
      <c r="K171" s="5">
        <f>STDEV(K149:K161)</f>
        <v>0.20031675030216708</v>
      </c>
      <c r="L171" s="4">
        <f t="shared" si="102"/>
        <v>7.2317039546390604E-3</v>
      </c>
      <c r="M171" s="6">
        <f t="shared" si="102"/>
        <v>46.366252119514151</v>
      </c>
      <c r="N171" s="6">
        <f>STDEV(N149:N161)</f>
        <v>6.4957517188177535E-2</v>
      </c>
      <c r="O171" s="4">
        <f t="shared" si="102"/>
        <v>1.1447856826756942E-2</v>
      </c>
      <c r="P171" s="6">
        <f t="shared" si="102"/>
        <v>86.285056086787549</v>
      </c>
      <c r="Q171" s="6">
        <f>STDEV(Q149:Q161)</f>
        <v>6.6488623654128262E-2</v>
      </c>
      <c r="R171" s="4">
        <f t="shared" si="102"/>
        <v>1.1056611289118105E-2</v>
      </c>
      <c r="S171" s="6">
        <f t="shared" si="102"/>
        <v>10.551533227506724</v>
      </c>
      <c r="T171" s="6">
        <f t="shared" ref="T171:Y171" si="103">STDEV(T149:T161)</f>
        <v>7.2810263260250183</v>
      </c>
      <c r="U171" s="6">
        <f t="shared" si="103"/>
        <v>3.0515433281778237</v>
      </c>
      <c r="V171" s="12">
        <f t="shared" si="103"/>
        <v>1.7184059052560454E-2</v>
      </c>
      <c r="W171" s="6">
        <f t="shared" si="103"/>
        <v>6.6357119929363009</v>
      </c>
      <c r="X171" s="6">
        <f t="shared" si="103"/>
        <v>4.1500182446558505</v>
      </c>
      <c r="Y171" s="6">
        <f t="shared" si="103"/>
        <v>1.7818476146890949</v>
      </c>
    </row>
    <row r="173" spans="2:25">
      <c r="B173" t="s">
        <v>749</v>
      </c>
      <c r="E173" s="3" t="s">
        <v>725</v>
      </c>
      <c r="F173" s="12">
        <f>QUARTILE(F123:F135,3)</f>
        <v>4.3999999999999997E-2</v>
      </c>
      <c r="G173" s="12">
        <f t="shared" ref="G173:S173" si="104">QUARTILE(G123:G135,3)</f>
        <v>1809</v>
      </c>
      <c r="H173" s="12">
        <f t="shared" si="104"/>
        <v>2.3357173391207127</v>
      </c>
      <c r="I173" s="12">
        <f t="shared" si="104"/>
        <v>9.2050000000000007E-2</v>
      </c>
      <c r="J173" s="12">
        <f t="shared" si="104"/>
        <v>2130.44</v>
      </c>
      <c r="K173" s="12">
        <f t="shared" si="104"/>
        <v>2.4108215822856494</v>
      </c>
      <c r="L173" s="12">
        <f t="shared" si="104"/>
        <v>3.7249999999999998E-2</v>
      </c>
      <c r="M173" s="12">
        <f t="shared" si="104"/>
        <v>278.11565833333333</v>
      </c>
      <c r="N173" s="12">
        <f>QUARTILE(N123:N135,3)</f>
        <v>0.33769047387924805</v>
      </c>
      <c r="O173" s="12">
        <f t="shared" si="104"/>
        <v>0.13492500000000002</v>
      </c>
      <c r="P173" s="12">
        <f t="shared" si="104"/>
        <v>603.16146666666668</v>
      </c>
      <c r="Q173" s="12">
        <f>QUARTILE(Q123:Q135,3)</f>
        <v>0.71454896004292479</v>
      </c>
      <c r="R173" s="12">
        <f t="shared" si="104"/>
        <v>5.0625000000000003E-2</v>
      </c>
      <c r="S173" s="12">
        <f t="shared" si="104"/>
        <v>-0.50666666666666682</v>
      </c>
      <c r="T173" s="12">
        <f t="shared" ref="T173:Y173" si="105">QUARTILE(T123:T135,3)</f>
        <v>10.854166666666668</v>
      </c>
      <c r="U173" s="12">
        <f t="shared" si="105"/>
        <v>9.6644086201095352</v>
      </c>
      <c r="V173" s="12">
        <f t="shared" si="105"/>
        <v>0.10251666666666666</v>
      </c>
      <c r="W173" s="12">
        <f t="shared" si="105"/>
        <v>0.76333333333333353</v>
      </c>
      <c r="X173" s="12">
        <f t="shared" si="105"/>
        <v>10.751666666666667</v>
      </c>
      <c r="Y173" s="12">
        <f t="shared" si="105"/>
        <v>7.5868507436325174</v>
      </c>
    </row>
    <row r="174" spans="2:25">
      <c r="E174" s="3" t="s">
        <v>726</v>
      </c>
      <c r="F174" s="12">
        <f>QUARTILE(F136:F148,3)</f>
        <v>4.6699999999999998E-2</v>
      </c>
      <c r="G174" s="12">
        <f t="shared" ref="G174:S174" si="106">QUARTILE(G136:G148,3)</f>
        <v>2160.3333333333335</v>
      </c>
      <c r="H174" s="12">
        <f t="shared" si="106"/>
        <v>2.5139596783327667</v>
      </c>
      <c r="I174" s="12">
        <f t="shared" si="106"/>
        <v>9.7900000000000001E-2</v>
      </c>
      <c r="J174" s="12">
        <f t="shared" si="106"/>
        <v>2032.1183333333333</v>
      </c>
      <c r="K174" s="12">
        <f t="shared" si="106"/>
        <v>2.4477749921174996</v>
      </c>
      <c r="L174" s="12">
        <f t="shared" si="106"/>
        <v>2.8574999999999996E-2</v>
      </c>
      <c r="M174" s="12">
        <f t="shared" si="106"/>
        <v>291.75037500000002</v>
      </c>
      <c r="N174" s="12">
        <f>QUARTILE(N136:N148,3)</f>
        <v>0.34934303532733985</v>
      </c>
      <c r="O174" s="12">
        <f t="shared" si="106"/>
        <v>0.14436666666666667</v>
      </c>
      <c r="P174" s="12">
        <f t="shared" si="106"/>
        <v>627.55761666666672</v>
      </c>
      <c r="Q174" s="12">
        <f>QUARTILE(Q136:Q148,3)</f>
        <v>0.69369357764355244</v>
      </c>
      <c r="R174" s="12">
        <f t="shared" si="106"/>
        <v>4.8541666666666664E-2</v>
      </c>
      <c r="S174" s="12">
        <f t="shared" si="106"/>
        <v>1.2141666666666664</v>
      </c>
      <c r="T174" s="12">
        <f t="shared" ref="T174:Y174" si="107">QUARTILE(T136:T148,3)</f>
        <v>9.7791666666666668</v>
      </c>
      <c r="U174" s="12">
        <f t="shared" si="107"/>
        <v>7.4766253588007334</v>
      </c>
      <c r="V174" s="12">
        <f t="shared" si="107"/>
        <v>0.10197500000000001</v>
      </c>
      <c r="W174" s="12">
        <f t="shared" si="107"/>
        <v>-2.2949999999999999</v>
      </c>
      <c r="X174" s="12">
        <f t="shared" si="107"/>
        <v>11.3025</v>
      </c>
      <c r="Y174" s="12">
        <f t="shared" si="107"/>
        <v>6.8882692843919662</v>
      </c>
    </row>
    <row r="175" spans="2:25">
      <c r="E175" s="3" t="s">
        <v>727</v>
      </c>
      <c r="F175" s="12">
        <f>QUARTILE(F149:F161,3)</f>
        <v>4.9641666666666667E-2</v>
      </c>
      <c r="G175" s="12">
        <f t="shared" ref="G175:S175" si="108">QUARTILE(G149:G161,3)</f>
        <v>2208.3441666666668</v>
      </c>
      <c r="H175" s="12">
        <f t="shared" si="108"/>
        <v>2.4792492398570376</v>
      </c>
      <c r="I175" s="12">
        <f t="shared" si="108"/>
        <v>8.9866666666666678E-2</v>
      </c>
      <c r="J175" s="12">
        <f t="shared" si="108"/>
        <v>2301.709166666667</v>
      </c>
      <c r="K175" s="12">
        <f t="shared" si="108"/>
        <v>2.5358035298679082</v>
      </c>
      <c r="L175" s="12">
        <f t="shared" si="108"/>
        <v>3.4483333333333338E-2</v>
      </c>
      <c r="M175" s="12">
        <f t="shared" si="108"/>
        <v>266.15820000000002</v>
      </c>
      <c r="N175" s="12">
        <f>QUARTILE(N149:N161,3)</f>
        <v>0.34744132808695316</v>
      </c>
      <c r="O175" s="12">
        <f t="shared" si="108"/>
        <v>0.13034166666666666</v>
      </c>
      <c r="P175" s="12">
        <f t="shared" si="108"/>
        <v>564.28868333333332</v>
      </c>
      <c r="Q175" s="12">
        <f>QUARTILE(Q149:Q161,3)</f>
        <v>0.65546420978956121</v>
      </c>
      <c r="R175" s="12">
        <f t="shared" si="108"/>
        <v>4.99E-2</v>
      </c>
      <c r="S175" s="12">
        <f t="shared" si="108"/>
        <v>2.2433333333333332</v>
      </c>
      <c r="T175" s="12">
        <f t="shared" ref="T175:Y175" si="109">QUARTILE(T149:T161,3)</f>
        <v>11.390833333333333</v>
      </c>
      <c r="U175" s="12">
        <f t="shared" si="109"/>
        <v>7.8496411838075524</v>
      </c>
      <c r="V175" s="12">
        <f t="shared" si="109"/>
        <v>0.10416666666666667</v>
      </c>
      <c r="W175" s="12">
        <f t="shared" si="109"/>
        <v>0.46833333333333316</v>
      </c>
      <c r="X175" s="12">
        <f t="shared" si="109"/>
        <v>7.8416666666666668</v>
      </c>
      <c r="Y175" s="12">
        <f t="shared" si="109"/>
        <v>5.226782420406245</v>
      </c>
    </row>
    <row r="176" spans="2:25">
      <c r="E176" s="3" t="s">
        <v>750</v>
      </c>
      <c r="F176" s="39">
        <f>AVERAGE(F173:F175)</f>
        <v>4.6780555555555554E-2</v>
      </c>
      <c r="G176" s="39">
        <f t="shared" ref="G176:S176" si="110">AVERAGE(G173:G175)</f>
        <v>2059.2258333333334</v>
      </c>
      <c r="H176" s="39">
        <f t="shared" si="110"/>
        <v>2.4429754191035058</v>
      </c>
      <c r="I176" s="39">
        <f t="shared" si="110"/>
        <v>9.3272222222222242E-2</v>
      </c>
      <c r="J176" s="39">
        <f t="shared" si="110"/>
        <v>2154.7558333333332</v>
      </c>
      <c r="K176" s="39">
        <f t="shared" si="110"/>
        <v>2.4648000347570194</v>
      </c>
      <c r="L176" s="39">
        <f t="shared" si="110"/>
        <v>3.3436111111111111E-2</v>
      </c>
      <c r="M176" s="39">
        <f t="shared" si="110"/>
        <v>278.67474444444446</v>
      </c>
      <c r="N176" s="39">
        <f>AVERAGE(N173:N175)</f>
        <v>0.34482494576451367</v>
      </c>
      <c r="O176" s="39">
        <f t="shared" si="110"/>
        <v>0.13654444444444447</v>
      </c>
      <c r="P176" s="39">
        <f t="shared" si="110"/>
        <v>598.33592222222217</v>
      </c>
      <c r="Q176" s="39">
        <f>AVERAGE(Q173:Q175)</f>
        <v>0.68790224915867937</v>
      </c>
      <c r="R176" s="39">
        <f t="shared" si="110"/>
        <v>4.9688888888888894E-2</v>
      </c>
      <c r="S176" s="39">
        <f t="shared" si="110"/>
        <v>0.98361111111111088</v>
      </c>
      <c r="T176" s="39">
        <f t="shared" ref="T176:Y176" si="111">AVERAGE(T173:T175)</f>
        <v>10.674722222222222</v>
      </c>
      <c r="U176" s="39">
        <f t="shared" si="111"/>
        <v>8.3302250542392731</v>
      </c>
      <c r="V176" s="39">
        <f t="shared" si="111"/>
        <v>0.10288611111111112</v>
      </c>
      <c r="W176" s="39">
        <f t="shared" si="111"/>
        <v>-0.35444444444444434</v>
      </c>
      <c r="X176" s="39">
        <f t="shared" si="111"/>
        <v>9.9652777777777786</v>
      </c>
      <c r="Y176" s="39">
        <f t="shared" si="111"/>
        <v>6.5673008161435762</v>
      </c>
    </row>
    <row r="178" spans="1:25">
      <c r="B178" t="s">
        <v>729</v>
      </c>
      <c r="E178" s="3" t="s">
        <v>725</v>
      </c>
      <c r="F178">
        <f>COUNT(F123:F135)</f>
        <v>9</v>
      </c>
      <c r="G178">
        <f t="shared" ref="G178:S178" si="112">COUNT(G123:G135)</f>
        <v>9</v>
      </c>
      <c r="H178">
        <f>COUNT(H123:H135)</f>
        <v>9</v>
      </c>
      <c r="I178">
        <f t="shared" si="112"/>
        <v>12</v>
      </c>
      <c r="J178">
        <f t="shared" si="112"/>
        <v>12</v>
      </c>
      <c r="K178">
        <f>COUNT(K123:K135)</f>
        <v>12</v>
      </c>
      <c r="L178">
        <f t="shared" si="112"/>
        <v>12</v>
      </c>
      <c r="M178">
        <f t="shared" si="112"/>
        <v>12</v>
      </c>
      <c r="N178">
        <f>COUNT(N123:N135)</f>
        <v>12</v>
      </c>
      <c r="O178">
        <f t="shared" si="112"/>
        <v>12</v>
      </c>
      <c r="P178">
        <f t="shared" si="112"/>
        <v>12</v>
      </c>
      <c r="Q178">
        <f>COUNT(Q123:Q135)</f>
        <v>12</v>
      </c>
      <c r="R178">
        <f t="shared" si="112"/>
        <v>12</v>
      </c>
      <c r="S178">
        <f t="shared" si="112"/>
        <v>12</v>
      </c>
      <c r="T178">
        <f t="shared" ref="T178:Y178" si="113">COUNT(T123:T135)</f>
        <v>12</v>
      </c>
      <c r="U178">
        <f t="shared" si="113"/>
        <v>12</v>
      </c>
      <c r="V178">
        <f t="shared" si="113"/>
        <v>12</v>
      </c>
      <c r="W178">
        <f t="shared" si="113"/>
        <v>12</v>
      </c>
      <c r="X178">
        <f t="shared" si="113"/>
        <v>12</v>
      </c>
      <c r="Y178">
        <f t="shared" si="113"/>
        <v>12</v>
      </c>
    </row>
    <row r="179" spans="1:25">
      <c r="E179" s="3" t="s">
        <v>726</v>
      </c>
      <c r="F179">
        <f>COUNT(F136:F148)</f>
        <v>9</v>
      </c>
      <c r="G179">
        <f t="shared" ref="G179:S179" si="114">COUNT(G136:G148)</f>
        <v>9</v>
      </c>
      <c r="H179">
        <f>COUNT(H136:H148)</f>
        <v>9</v>
      </c>
      <c r="I179">
        <f t="shared" si="114"/>
        <v>10</v>
      </c>
      <c r="J179">
        <f t="shared" si="114"/>
        <v>10</v>
      </c>
      <c r="K179">
        <f>COUNT(K136:K148)</f>
        <v>10</v>
      </c>
      <c r="L179">
        <f t="shared" si="114"/>
        <v>10</v>
      </c>
      <c r="M179">
        <f t="shared" si="114"/>
        <v>10</v>
      </c>
      <c r="N179">
        <f>COUNT(N136:N148)</f>
        <v>10</v>
      </c>
      <c r="O179">
        <f t="shared" si="114"/>
        <v>10</v>
      </c>
      <c r="P179">
        <f t="shared" si="114"/>
        <v>10</v>
      </c>
      <c r="Q179">
        <f>COUNT(Q136:Q148)</f>
        <v>10</v>
      </c>
      <c r="R179">
        <f t="shared" si="114"/>
        <v>10</v>
      </c>
      <c r="S179">
        <f t="shared" si="114"/>
        <v>10</v>
      </c>
      <c r="T179">
        <f t="shared" ref="T179:Y179" si="115">COUNT(T136:T148)</f>
        <v>10</v>
      </c>
      <c r="U179">
        <f t="shared" si="115"/>
        <v>10</v>
      </c>
      <c r="V179">
        <f t="shared" si="115"/>
        <v>10</v>
      </c>
      <c r="W179">
        <f t="shared" si="115"/>
        <v>10</v>
      </c>
      <c r="X179">
        <f t="shared" si="115"/>
        <v>10</v>
      </c>
      <c r="Y179">
        <f t="shared" si="115"/>
        <v>10</v>
      </c>
    </row>
    <row r="180" spans="1:25">
      <c r="E180" s="3" t="s">
        <v>727</v>
      </c>
      <c r="F180">
        <f>COUNT(F149:F161)</f>
        <v>8</v>
      </c>
      <c r="G180">
        <f t="shared" ref="G180:S180" si="116">COUNT(G149:G161)</f>
        <v>8</v>
      </c>
      <c r="H180">
        <f>COUNT(H149:H161)</f>
        <v>8</v>
      </c>
      <c r="I180">
        <f t="shared" si="116"/>
        <v>12</v>
      </c>
      <c r="J180">
        <f t="shared" si="116"/>
        <v>12</v>
      </c>
      <c r="K180">
        <f>COUNT(K149:K161)</f>
        <v>12</v>
      </c>
      <c r="L180">
        <f t="shared" si="116"/>
        <v>12</v>
      </c>
      <c r="M180">
        <f t="shared" si="116"/>
        <v>12</v>
      </c>
      <c r="N180">
        <f>COUNT(N149:N161)</f>
        <v>12</v>
      </c>
      <c r="O180">
        <f t="shared" si="116"/>
        <v>12</v>
      </c>
      <c r="P180">
        <f t="shared" si="116"/>
        <v>12</v>
      </c>
      <c r="Q180">
        <f>COUNT(Q149:Q161)</f>
        <v>12</v>
      </c>
      <c r="R180">
        <f t="shared" si="116"/>
        <v>12</v>
      </c>
      <c r="S180">
        <f t="shared" si="116"/>
        <v>12</v>
      </c>
      <c r="T180">
        <f t="shared" ref="T180:Y180" si="117">COUNT(T149:T161)</f>
        <v>12</v>
      </c>
      <c r="U180">
        <f t="shared" si="117"/>
        <v>12</v>
      </c>
      <c r="V180">
        <f t="shared" si="117"/>
        <v>12</v>
      </c>
      <c r="W180">
        <f t="shared" si="117"/>
        <v>12</v>
      </c>
      <c r="X180">
        <f t="shared" si="117"/>
        <v>12</v>
      </c>
      <c r="Y180">
        <f t="shared" si="117"/>
        <v>12</v>
      </c>
    </row>
    <row r="182" spans="1:25">
      <c r="B182" t="s">
        <v>730</v>
      </c>
    </row>
    <row r="183" spans="1:25">
      <c r="B183" s="9" t="s">
        <v>725</v>
      </c>
      <c r="C183" s="9"/>
      <c r="D183" s="9"/>
      <c r="E183" s="3" t="s">
        <v>731</v>
      </c>
      <c r="F183" s="8">
        <f>MIN(F123:F135)</f>
        <v>3.5233333333333339E-2</v>
      </c>
      <c r="G183" s="8">
        <f t="shared" ref="G183:S183" si="118">MIN(G123:G135)</f>
        <v>1070.3400000000001</v>
      </c>
      <c r="H183" s="8">
        <f>MIN(H123:H135)</f>
        <v>1.8438675350885239</v>
      </c>
      <c r="I183" s="8">
        <f>MIN(I123:I135)</f>
        <v>7.746666666666667E-2</v>
      </c>
      <c r="J183" s="8">
        <f>MIN(J123:J135)</f>
        <v>1185.7966666666666</v>
      </c>
      <c r="K183" s="8">
        <f>MIN(K123:K135)</f>
        <v>2.0603024800120613</v>
      </c>
      <c r="L183" s="8">
        <f t="shared" si="118"/>
        <v>2.1433333333333332E-2</v>
      </c>
      <c r="M183" s="8">
        <f t="shared" si="118"/>
        <v>124.9944</v>
      </c>
      <c r="N183" s="8">
        <f>MIN(N123:N135)</f>
        <v>0.15595506795578659</v>
      </c>
      <c r="O183" s="8">
        <f t="shared" si="118"/>
        <v>0.10903333333333333</v>
      </c>
      <c r="P183" s="8">
        <f t="shared" si="118"/>
        <v>302.6602666666667</v>
      </c>
      <c r="Q183" s="8">
        <f>MIN(Q123:Q135)</f>
        <v>0.40863865992488629</v>
      </c>
      <c r="R183" s="8">
        <f t="shared" si="118"/>
        <v>2.3866666666666665E-2</v>
      </c>
      <c r="S183" s="8">
        <f t="shared" si="118"/>
        <v>-17.606666666666666</v>
      </c>
      <c r="T183" s="8">
        <f t="shared" ref="T183:Y183" si="119">MIN(T123:T135)</f>
        <v>3.7600000000000002</v>
      </c>
      <c r="U183" s="8">
        <f t="shared" si="119"/>
        <v>2.6961716184368174</v>
      </c>
      <c r="V183" s="8">
        <f t="shared" si="119"/>
        <v>7.9266666666666666E-2</v>
      </c>
      <c r="W183" s="8">
        <f t="shared" si="119"/>
        <v>-22.02</v>
      </c>
      <c r="X183" s="8">
        <f t="shared" si="119"/>
        <v>3.22</v>
      </c>
      <c r="Y183" s="8">
        <f t="shared" si="119"/>
        <v>2.6816706975008828</v>
      </c>
    </row>
    <row r="184" spans="1:25">
      <c r="B184" s="9"/>
      <c r="C184" s="9"/>
      <c r="D184" s="9"/>
      <c r="E184" s="3" t="s">
        <v>732</v>
      </c>
      <c r="F184" s="7">
        <f>MAX(F123:F135)</f>
        <v>5.16E-2</v>
      </c>
      <c r="G184" s="7">
        <f t="shared" ref="G184:S184" si="120">MAX(G123:G135)</f>
        <v>2523.4850000000001</v>
      </c>
      <c r="H184" s="7">
        <f>MAX(H123:H135)</f>
        <v>2.6034948104902229</v>
      </c>
      <c r="I184" s="7">
        <f>MAX(I123:I135)</f>
        <v>0.11186666666666667</v>
      </c>
      <c r="J184" s="7">
        <f>MAX(J123:J135)</f>
        <v>2333.2033333333334</v>
      </c>
      <c r="K184" s="7">
        <f>MAX(K123:K135)</f>
        <v>2.7194042998114729</v>
      </c>
      <c r="L184" s="7">
        <f t="shared" si="120"/>
        <v>5.9766666666666669E-2</v>
      </c>
      <c r="M184" s="7">
        <f t="shared" si="120"/>
        <v>315.60876666666667</v>
      </c>
      <c r="N184" s="7">
        <f>MAX(N123:N135)</f>
        <v>0.41717351063236313</v>
      </c>
      <c r="O184" s="7">
        <f t="shared" si="120"/>
        <v>0.14926666666666669</v>
      </c>
      <c r="P184" s="7">
        <f t="shared" si="120"/>
        <v>724.78400000000011</v>
      </c>
      <c r="Q184" s="7">
        <f>MAX(Q123:Q135)</f>
        <v>0.73875383502023251</v>
      </c>
      <c r="R184" s="7">
        <f t="shared" si="120"/>
        <v>5.2866666666666666E-2</v>
      </c>
      <c r="S184" s="7">
        <f t="shared" si="120"/>
        <v>5.79</v>
      </c>
      <c r="T184" s="7">
        <f t="shared" ref="T184:Y184" si="121">MAX(T123:T135)</f>
        <v>18.053333333333331</v>
      </c>
      <c r="U184" s="7">
        <f t="shared" si="121"/>
        <v>13.354916618115398</v>
      </c>
      <c r="V184" s="7">
        <f t="shared" si="121"/>
        <v>0.1258</v>
      </c>
      <c r="W184" s="7">
        <f t="shared" si="121"/>
        <v>5.6566666666666672</v>
      </c>
      <c r="X184" s="7">
        <f t="shared" si="121"/>
        <v>22.02</v>
      </c>
      <c r="Y184" s="7">
        <f t="shared" si="121"/>
        <v>9.8764800287516845</v>
      </c>
    </row>
    <row r="185" spans="1:25">
      <c r="B185" s="9" t="s">
        <v>726</v>
      </c>
      <c r="C185" s="9"/>
      <c r="D185" s="9"/>
      <c r="E185" s="3" t="s">
        <v>731</v>
      </c>
      <c r="F185" s="8">
        <f>MIN(F136:F148)</f>
        <v>3.1933333333333334E-2</v>
      </c>
      <c r="G185" s="8">
        <f t="shared" ref="G185:S185" si="122">MIN(G136:G148)</f>
        <v>1188.6666666666667</v>
      </c>
      <c r="H185" s="8">
        <f>MIN(H136:H148)</f>
        <v>1.8457356439007817</v>
      </c>
      <c r="I185" s="8">
        <f>MIN(I136:I148)</f>
        <v>7.3599999999999999E-2</v>
      </c>
      <c r="J185" s="8">
        <f>MIN(J136:J148)</f>
        <v>1282.4733333333334</v>
      </c>
      <c r="K185" s="8">
        <f>MIN(K136:K148)</f>
        <v>1.886338470148508</v>
      </c>
      <c r="L185" s="8">
        <f t="shared" si="122"/>
        <v>2.1233333333333337E-2</v>
      </c>
      <c r="M185" s="8">
        <f t="shared" si="122"/>
        <v>190.54623333333333</v>
      </c>
      <c r="N185" s="8">
        <f>MIN(N136:N148)</f>
        <v>0.23176514560972197</v>
      </c>
      <c r="O185" s="8">
        <f t="shared" si="122"/>
        <v>0.1115</v>
      </c>
      <c r="P185" s="8">
        <f t="shared" si="122"/>
        <v>319.90196666666674</v>
      </c>
      <c r="Q185" s="8">
        <f>MIN(Q136:Q148)</f>
        <v>0.44979010392866764</v>
      </c>
      <c r="R185" s="8">
        <f t="shared" si="122"/>
        <v>2.0333333333333332E-2</v>
      </c>
      <c r="S185" s="8">
        <f t="shared" si="122"/>
        <v>-10.839999999999998</v>
      </c>
      <c r="T185" s="8">
        <f t="shared" ref="T185:Y185" si="123">MIN(T136:T148)</f>
        <v>2.56</v>
      </c>
      <c r="U185" s="8">
        <f t="shared" si="123"/>
        <v>1.5373090186293628</v>
      </c>
      <c r="V185" s="8">
        <f t="shared" si="123"/>
        <v>6.9966666666666677E-2</v>
      </c>
      <c r="W185" s="8">
        <f t="shared" si="123"/>
        <v>-31.570000000000004</v>
      </c>
      <c r="X185" s="8">
        <f t="shared" si="123"/>
        <v>3.0700000000000003</v>
      </c>
      <c r="Y185" s="8">
        <f t="shared" si="123"/>
        <v>2.539963684054348</v>
      </c>
    </row>
    <row r="186" spans="1:25">
      <c r="B186" s="9"/>
      <c r="C186" s="9"/>
      <c r="D186" s="9"/>
      <c r="E186" s="3" t="s">
        <v>732</v>
      </c>
      <c r="F186" s="7">
        <f>MAX(F136:F148)</f>
        <v>4.8750000000000002E-2</v>
      </c>
      <c r="G186" s="7">
        <f t="shared" ref="G186:S186" si="124">MAX(G136:G148)</f>
        <v>2628.5966666666668</v>
      </c>
      <c r="H186" s="7">
        <f>MAX(H136:H148)</f>
        <v>2.7001324127494559</v>
      </c>
      <c r="I186" s="7">
        <f>MAX(I136:I148)</f>
        <v>0.10176666666666667</v>
      </c>
      <c r="J186" s="7">
        <f>MAX(J136:J148)</f>
        <v>2554.5566666666668</v>
      </c>
      <c r="K186" s="7">
        <f>MAX(K136:K148)</f>
        <v>2.7084506113672213</v>
      </c>
      <c r="L186" s="7">
        <f t="shared" si="124"/>
        <v>5.1999999999999998E-2</v>
      </c>
      <c r="M186" s="7">
        <f t="shared" si="124"/>
        <v>335.12083333333334</v>
      </c>
      <c r="N186" s="7">
        <f>MAX(N136:N148)</f>
        <v>0.57629562283996527</v>
      </c>
      <c r="O186" s="7">
        <f t="shared" si="124"/>
        <v>0.15733333333333333</v>
      </c>
      <c r="P186" s="7">
        <f t="shared" si="124"/>
        <v>724.78400000000011</v>
      </c>
      <c r="Q186" s="7">
        <f>MAX(Q136:Q148)</f>
        <v>1.033586185573953</v>
      </c>
      <c r="R186" s="7">
        <f t="shared" si="124"/>
        <v>5.0700000000000002E-2</v>
      </c>
      <c r="S186" s="7">
        <f t="shared" si="124"/>
        <v>6.336666666666666</v>
      </c>
      <c r="T186" s="7">
        <f t="shared" ref="T186:Y186" si="125">MAX(T136:T148)</f>
        <v>18.053333333333331</v>
      </c>
      <c r="U186" s="7">
        <f t="shared" si="125"/>
        <v>13.243982860240132</v>
      </c>
      <c r="V186" s="7">
        <f t="shared" si="125"/>
        <v>0.1171</v>
      </c>
      <c r="W186" s="7">
        <f t="shared" si="125"/>
        <v>1.6566666666666665</v>
      </c>
      <c r="X186" s="7">
        <f t="shared" si="125"/>
        <v>31.570000000000004</v>
      </c>
      <c r="Y186" s="7">
        <f t="shared" si="125"/>
        <v>18.281566754091106</v>
      </c>
    </row>
    <row r="187" spans="1:25">
      <c r="B187" s="9" t="s">
        <v>727</v>
      </c>
      <c r="C187" s="9"/>
      <c r="D187" s="9"/>
      <c r="E187" s="3" t="s">
        <v>731</v>
      </c>
      <c r="F187" s="8">
        <f>MIN(F149:F161)</f>
        <v>3.4233333333333331E-2</v>
      </c>
      <c r="G187" s="8">
        <f t="shared" ref="G187:S187" si="126">MIN(G149:G161)</f>
        <v>1324.1933333333334</v>
      </c>
      <c r="H187" s="8">
        <f>MIN(H149:H161)</f>
        <v>1.7305644859161677</v>
      </c>
      <c r="I187" s="8">
        <f>MIN(I149:I161)</f>
        <v>7.1766666666666659E-2</v>
      </c>
      <c r="J187" s="8">
        <f>MIN(J149:J161)</f>
        <v>1315.1566666666665</v>
      </c>
      <c r="K187" s="8">
        <f>MIN(K149:K161)</f>
        <v>2.1772817736120484</v>
      </c>
      <c r="L187" s="8">
        <f t="shared" si="126"/>
        <v>2.1033333333333334E-2</v>
      </c>
      <c r="M187" s="8">
        <f t="shared" si="126"/>
        <v>153.73713333333333</v>
      </c>
      <c r="N187" s="8">
        <f>MIN(N149:N161)</f>
        <v>0.1843702504447243</v>
      </c>
      <c r="O187" s="8">
        <f t="shared" si="126"/>
        <v>0.11159999999999999</v>
      </c>
      <c r="P187" s="8">
        <f t="shared" si="126"/>
        <v>341.81416666666672</v>
      </c>
      <c r="Q187" s="8">
        <f>MIN(Q149:Q161)</f>
        <v>0.49987037993154199</v>
      </c>
      <c r="R187" s="8">
        <f t="shared" si="126"/>
        <v>2.4266666666666669E-2</v>
      </c>
      <c r="S187" s="8">
        <f t="shared" si="126"/>
        <v>-29.773333333333337</v>
      </c>
      <c r="T187" s="8">
        <f t="shared" ref="T187:Y187" si="127">MIN(T149:T161)</f>
        <v>3.1366666666666667</v>
      </c>
      <c r="U187" s="8">
        <f t="shared" si="127"/>
        <v>2.3759628004995879</v>
      </c>
      <c r="V187" s="8">
        <f t="shared" si="127"/>
        <v>7.8099999999999989E-2</v>
      </c>
      <c r="W187" s="8">
        <f t="shared" si="127"/>
        <v>-16.88</v>
      </c>
      <c r="X187" s="8">
        <f t="shared" si="127"/>
        <v>2.0633333333333335</v>
      </c>
      <c r="Y187" s="8">
        <f t="shared" si="127"/>
        <v>1.7183790494337952</v>
      </c>
    </row>
    <row r="188" spans="1:25">
      <c r="E188" s="3" t="s">
        <v>732</v>
      </c>
      <c r="F188" s="7">
        <f>MAX(F149:F161)</f>
        <v>5.0499999999999996E-2</v>
      </c>
      <c r="G188" s="7">
        <f t="shared" ref="G188:S188" si="128">MAX(G149:G161)</f>
        <v>2757.0766666666664</v>
      </c>
      <c r="H188" s="7">
        <f>MAX(H149:H161)</f>
        <v>2.6397100464378749</v>
      </c>
      <c r="I188" s="7">
        <f>MAX(I149:I161)</f>
        <v>0.1028</v>
      </c>
      <c r="J188" s="7">
        <f>MAX(J149:J161)</f>
        <v>2466.98</v>
      </c>
      <c r="K188" s="7">
        <f>MAX(K149:K161)</f>
        <v>2.8822245263016484</v>
      </c>
      <c r="L188" s="7">
        <f t="shared" si="128"/>
        <v>4.2266666666666668E-2</v>
      </c>
      <c r="M188" s="7">
        <f t="shared" si="128"/>
        <v>314.85829999999999</v>
      </c>
      <c r="N188" s="7">
        <f>MAX(N149:N161)</f>
        <v>0.39284758015513854</v>
      </c>
      <c r="O188" s="7">
        <f t="shared" si="128"/>
        <v>0.15423333333333333</v>
      </c>
      <c r="P188" s="7">
        <f t="shared" si="128"/>
        <v>624.21533333333321</v>
      </c>
      <c r="Q188" s="7">
        <f>MAX(Q149:Q161)</f>
        <v>0.74324084033416515</v>
      </c>
      <c r="R188" s="7">
        <f t="shared" si="128"/>
        <v>5.45E-2</v>
      </c>
      <c r="S188" s="7">
        <f t="shared" si="128"/>
        <v>7.3433333333333337</v>
      </c>
      <c r="T188" s="7">
        <f t="shared" ref="T188:Y188" si="129">MAX(T149:T161)</f>
        <v>29.773333333333337</v>
      </c>
      <c r="U188" s="7">
        <f t="shared" si="129"/>
        <v>13.008436419584873</v>
      </c>
      <c r="V188" s="7">
        <f t="shared" si="129"/>
        <v>0.13566666666666669</v>
      </c>
      <c r="W188" s="7">
        <f t="shared" si="129"/>
        <v>6.4666666666666659</v>
      </c>
      <c r="X188" s="7">
        <f t="shared" si="129"/>
        <v>17.633333333333333</v>
      </c>
      <c r="Y188" s="7">
        <f t="shared" si="129"/>
        <v>7.7042799663685599</v>
      </c>
    </row>
    <row r="189" spans="1:25">
      <c r="A189" s="43" t="s">
        <v>754</v>
      </c>
      <c r="E189" s="3"/>
      <c r="F189" s="21"/>
      <c r="G189" s="21"/>
      <c r="H189" s="21"/>
      <c r="I189" s="21" t="s">
        <v>755</v>
      </c>
      <c r="J189" s="21"/>
      <c r="K189" s="21"/>
      <c r="L189" s="21"/>
      <c r="M189" s="21"/>
      <c r="N189" s="21"/>
      <c r="O189" s="21"/>
      <c r="P189" s="21" t="s">
        <v>760</v>
      </c>
      <c r="Q189" s="21"/>
      <c r="R189" s="21"/>
      <c r="S189" s="21"/>
      <c r="T189" s="21"/>
      <c r="U189" s="21"/>
      <c r="V189" s="21"/>
      <c r="W189" s="21"/>
      <c r="X189" s="21"/>
      <c r="Y189" s="21"/>
    </row>
    <row r="190" spans="1:25" ht="13.5" thickBot="1">
      <c r="A190" s="20" t="s">
        <v>750</v>
      </c>
      <c r="B190" s="20" t="s">
        <v>736</v>
      </c>
      <c r="E190" s="20" t="s">
        <v>737</v>
      </c>
      <c r="I190" s="20" t="s">
        <v>736</v>
      </c>
      <c r="L190" s="20" t="s">
        <v>737</v>
      </c>
      <c r="P190" s="20" t="s">
        <v>736</v>
      </c>
      <c r="S190" s="20" t="s">
        <v>737</v>
      </c>
    </row>
    <row r="191" spans="1:25" ht="13.5" thickBot="1">
      <c r="A191" s="14"/>
      <c r="B191" s="15" t="s">
        <v>725</v>
      </c>
      <c r="C191" s="15" t="s">
        <v>726</v>
      </c>
      <c r="D191" s="15" t="s">
        <v>727</v>
      </c>
      <c r="E191" s="15" t="s">
        <v>725</v>
      </c>
      <c r="F191" s="15" t="s">
        <v>726</v>
      </c>
      <c r="G191" s="15" t="s">
        <v>727</v>
      </c>
      <c r="I191" s="15" t="s">
        <v>725</v>
      </c>
      <c r="J191" s="15" t="s">
        <v>726</v>
      </c>
      <c r="K191" s="15" t="s">
        <v>727</v>
      </c>
      <c r="L191" s="15" t="s">
        <v>725</v>
      </c>
      <c r="M191" s="15" t="s">
        <v>726</v>
      </c>
      <c r="N191" s="15" t="s">
        <v>727</v>
      </c>
      <c r="P191" s="15" t="s">
        <v>725</v>
      </c>
      <c r="Q191" s="15" t="s">
        <v>726</v>
      </c>
      <c r="R191" s="15" t="s">
        <v>727</v>
      </c>
      <c r="S191" s="15" t="s">
        <v>725</v>
      </c>
      <c r="T191" s="15" t="s">
        <v>726</v>
      </c>
      <c r="U191" s="15" t="s">
        <v>727</v>
      </c>
    </row>
    <row r="192" spans="1:25">
      <c r="A192" s="16" t="s">
        <v>738</v>
      </c>
      <c r="B192" s="22">
        <f>G164</f>
        <v>1742.9011111111113</v>
      </c>
      <c r="C192" s="22">
        <f>G165</f>
        <v>1783.8990740740742</v>
      </c>
      <c r="D192" s="22">
        <f>G166</f>
        <v>1891.7258333333332</v>
      </c>
      <c r="E192" s="22">
        <f>J164</f>
        <v>1807.8983333333335</v>
      </c>
      <c r="F192" s="22">
        <f>J165</f>
        <v>1773.3886666666669</v>
      </c>
      <c r="G192" s="22">
        <f>J166</f>
        <v>1964.3580555555554</v>
      </c>
      <c r="I192" s="22">
        <f>M164</f>
        <v>224.24850555555554</v>
      </c>
      <c r="J192" s="22">
        <f>M165</f>
        <v>260.68035999999995</v>
      </c>
      <c r="K192" s="22">
        <f>M166</f>
        <v>234.30032222222226</v>
      </c>
      <c r="L192" s="22">
        <f>P164</f>
        <v>500.80606111111109</v>
      </c>
      <c r="M192" s="22">
        <f>P165</f>
        <v>513.5367</v>
      </c>
      <c r="N192" s="22">
        <f>P166</f>
        <v>502.22025000000002</v>
      </c>
      <c r="P192" s="64">
        <f>T164</f>
        <v>8.6952777777777772</v>
      </c>
      <c r="Q192" s="64">
        <f>T165</f>
        <v>7.6723333333333343</v>
      </c>
      <c r="R192" s="64">
        <f>T166</f>
        <v>9.4797222222222235</v>
      </c>
      <c r="S192" s="64">
        <f>X164</f>
        <v>8.6402777777777775</v>
      </c>
      <c r="T192" s="64">
        <f>X165</f>
        <v>10.712666666666667</v>
      </c>
      <c r="U192" s="64">
        <f>X166</f>
        <v>6.3336111111111109</v>
      </c>
    </row>
    <row r="193" spans="1:21">
      <c r="A193" s="23"/>
      <c r="B193" s="24">
        <f>G169</f>
        <v>429.14712243766485</v>
      </c>
      <c r="C193" s="24">
        <f>G170</f>
        <v>550.98448377724014</v>
      </c>
      <c r="D193" s="24">
        <f>G171</f>
        <v>491.32927276460617</v>
      </c>
      <c r="E193" s="24">
        <f>J169</f>
        <v>371.1312004568253</v>
      </c>
      <c r="F193" s="24">
        <f>J170</f>
        <v>443.93957193949939</v>
      </c>
      <c r="G193" s="24">
        <f>J171</f>
        <v>359.52955617662786</v>
      </c>
      <c r="I193" s="24">
        <f>M169</f>
        <v>70.181775513295165</v>
      </c>
      <c r="J193" s="24">
        <f>M170</f>
        <v>47.780185469553118</v>
      </c>
      <c r="K193" s="24">
        <f>M171</f>
        <v>46.366252119514151</v>
      </c>
      <c r="L193" s="24">
        <f>P169</f>
        <v>146.14102143747212</v>
      </c>
      <c r="M193" s="24">
        <f>P170</f>
        <v>135.27949859323411</v>
      </c>
      <c r="N193" s="24">
        <f>P171</f>
        <v>86.285056086787549</v>
      </c>
      <c r="P193" s="65">
        <f>T169</f>
        <v>4.976873274717029</v>
      </c>
      <c r="Q193" s="65">
        <f>T170</f>
        <v>4.7036187933426747</v>
      </c>
      <c r="R193" s="65">
        <f>T171</f>
        <v>7.2810263260250183</v>
      </c>
      <c r="S193" s="65">
        <f>X169</f>
        <v>5.5696153428526856</v>
      </c>
      <c r="T193" s="65">
        <f>X170</f>
        <v>11.063326894533517</v>
      </c>
      <c r="U193" s="65">
        <f>X171</f>
        <v>4.1500182446558505</v>
      </c>
    </row>
    <row r="194" spans="1:21">
      <c r="A194" s="23" t="s">
        <v>740</v>
      </c>
      <c r="B194" s="25">
        <f>F164</f>
        <v>4.2548148148148147E-2</v>
      </c>
      <c r="C194" s="25">
        <f>F165</f>
        <v>4.0092592592592596E-2</v>
      </c>
      <c r="D194" s="25">
        <f>F166</f>
        <v>4.1695833333333328E-2</v>
      </c>
      <c r="E194" s="25">
        <f>I164</f>
        <v>8.8144444444444428E-2</v>
      </c>
      <c r="F194" s="25">
        <f>I165</f>
        <v>8.977333333333333E-2</v>
      </c>
      <c r="G194" s="25">
        <f>I166</f>
        <v>8.5238888888888878E-2</v>
      </c>
      <c r="I194" s="25">
        <f>L164</f>
        <v>3.3649999999999992E-2</v>
      </c>
      <c r="J194" s="25">
        <f>L165</f>
        <v>2.9866666666666663E-2</v>
      </c>
      <c r="K194" s="25">
        <f>L166</f>
        <v>2.8972222222222222E-2</v>
      </c>
      <c r="L194" s="25">
        <f>O164</f>
        <v>0.12621944444444447</v>
      </c>
      <c r="M194" s="25">
        <f>O165</f>
        <v>0.13355</v>
      </c>
      <c r="N194" s="25">
        <f>O166</f>
        <v>0.12710277777777779</v>
      </c>
      <c r="P194" s="25">
        <f>R164</f>
        <v>3.9438888888888884E-2</v>
      </c>
      <c r="Q194" s="25">
        <f>R165</f>
        <v>3.7573333333333334E-2</v>
      </c>
      <c r="R194" s="25">
        <f>R166</f>
        <v>4.2372222222222221E-2</v>
      </c>
      <c r="S194" s="25">
        <f>V164</f>
        <v>9.9669444444444436E-2</v>
      </c>
      <c r="T194" s="25">
        <f>V165</f>
        <v>9.6396666666666672E-2</v>
      </c>
      <c r="U194" s="25">
        <f>V166</f>
        <v>9.6905555555555564E-2</v>
      </c>
    </row>
    <row r="195" spans="1:21" ht="13.5" thickBot="1">
      <c r="A195" s="18"/>
      <c r="B195" s="26">
        <f>F169</f>
        <v>4.8488862154998221E-3</v>
      </c>
      <c r="C195" s="26">
        <f>F170</f>
        <v>6.139196196430898E-3</v>
      </c>
      <c r="D195" s="26">
        <f>F171</f>
        <v>7.146881604354954E-3</v>
      </c>
      <c r="E195" s="26">
        <f>I169</f>
        <v>1.0477289854423448E-2</v>
      </c>
      <c r="F195" s="26">
        <f>I170</f>
        <v>9.9829954187541595E-3</v>
      </c>
      <c r="G195" s="26">
        <f>I171</f>
        <v>9.3416070831320013E-3</v>
      </c>
      <c r="I195" s="26">
        <f>L169</f>
        <v>1.1261218872975126E-2</v>
      </c>
      <c r="J195" s="26">
        <f>L170</f>
        <v>1.0899405352450993E-2</v>
      </c>
      <c r="K195" s="26">
        <f>L171</f>
        <v>7.2317039546390604E-3</v>
      </c>
      <c r="L195" s="26">
        <f>O169</f>
        <v>1.3518669905983036E-2</v>
      </c>
      <c r="M195" s="26">
        <f>O170</f>
        <v>1.5135839652140562E-2</v>
      </c>
      <c r="N195" s="26">
        <f>O171</f>
        <v>1.1447856826756942E-2</v>
      </c>
      <c r="P195" s="26">
        <f>R169</f>
        <v>1.0890286964462911E-2</v>
      </c>
      <c r="Q195" s="26">
        <f>R170</f>
        <v>1.1829726106427267E-2</v>
      </c>
      <c r="R195" s="26">
        <f>R171</f>
        <v>1.1056611289118105E-2</v>
      </c>
      <c r="S195" s="26">
        <f>V169</f>
        <v>1.2607641248271566E-2</v>
      </c>
      <c r="T195" s="26">
        <f>V170</f>
        <v>1.4037941972198533E-2</v>
      </c>
      <c r="U195" s="26">
        <f>V171</f>
        <v>1.7184059052560454E-2</v>
      </c>
    </row>
    <row r="196" spans="1:21" ht="13.5" thickTop="1"/>
    <row r="198" spans="1:21">
      <c r="A198" s="43" t="s">
        <v>757</v>
      </c>
      <c r="B198" s="43" t="s">
        <v>736</v>
      </c>
      <c r="E198" s="43" t="s">
        <v>737</v>
      </c>
      <c r="I198" s="43" t="s">
        <v>761</v>
      </c>
      <c r="J198" s="43" t="s">
        <v>736</v>
      </c>
      <c r="M198" s="43" t="s">
        <v>737</v>
      </c>
    </row>
    <row r="199" spans="1:21">
      <c r="B199" s="43" t="s">
        <v>754</v>
      </c>
      <c r="C199" s="43" t="s">
        <v>755</v>
      </c>
      <c r="D199" s="43" t="s">
        <v>756</v>
      </c>
      <c r="E199" s="43" t="s">
        <v>758</v>
      </c>
      <c r="F199" s="43" t="s">
        <v>755</v>
      </c>
      <c r="G199" s="43" t="s">
        <v>756</v>
      </c>
      <c r="J199" s="43" t="s">
        <v>754</v>
      </c>
      <c r="K199" s="43" t="s">
        <v>755</v>
      </c>
      <c r="L199" s="43" t="s">
        <v>756</v>
      </c>
      <c r="M199" s="43" t="s">
        <v>758</v>
      </c>
      <c r="N199" s="43" t="s">
        <v>755</v>
      </c>
      <c r="O199" s="43" t="s">
        <v>756</v>
      </c>
    </row>
    <row r="200" spans="1:21">
      <c r="A200" s="43" t="s">
        <v>725</v>
      </c>
      <c r="B200" s="5">
        <f>H164</f>
        <v>2.2268621065754428</v>
      </c>
      <c r="C200" s="5">
        <f>N164</f>
        <v>0.2889203252575383</v>
      </c>
      <c r="D200" s="6">
        <f>U164</f>
        <v>6.4101551542233786</v>
      </c>
      <c r="E200" s="5">
        <f>K164</f>
        <v>2.3131741126434027</v>
      </c>
      <c r="F200" s="5">
        <f>Q164</f>
        <v>0.6346604351239965</v>
      </c>
      <c r="G200" s="5">
        <f>Y164</f>
        <v>5.9271130265785033</v>
      </c>
      <c r="I200" s="43" t="s">
        <v>725</v>
      </c>
      <c r="J200" s="12">
        <f>F164</f>
        <v>4.2548148148148147E-2</v>
      </c>
      <c r="K200" s="12">
        <f>L164</f>
        <v>3.3649999999999992E-2</v>
      </c>
      <c r="L200" s="12">
        <f>R164</f>
        <v>3.9438888888888884E-2</v>
      </c>
      <c r="M200" s="12">
        <f>I164</f>
        <v>8.8144444444444428E-2</v>
      </c>
      <c r="N200" s="12">
        <f>O164</f>
        <v>0.12621944444444447</v>
      </c>
      <c r="O200" s="12">
        <f>V164</f>
        <v>9.9669444444444436E-2</v>
      </c>
    </row>
    <row r="201" spans="1:21">
      <c r="B201" s="46">
        <f>H169</f>
        <v>0.23683887557988825</v>
      </c>
      <c r="C201" s="46">
        <f>N169</f>
        <v>8.1167795588628272E-2</v>
      </c>
      <c r="D201" s="46">
        <f>U169</f>
        <v>3.5223373335766968</v>
      </c>
      <c r="E201" s="46">
        <f>K169</f>
        <v>0.17633048362471987</v>
      </c>
      <c r="F201" s="46">
        <f>Q169</f>
        <v>9.678590367883215E-2</v>
      </c>
      <c r="G201" s="46">
        <f>Y169</f>
        <v>2.5455421867407009</v>
      </c>
      <c r="J201" s="55">
        <f>F169</f>
        <v>4.8488862154998221E-3</v>
      </c>
      <c r="K201" s="55">
        <f>L169</f>
        <v>1.1261218872975126E-2</v>
      </c>
      <c r="L201" s="55">
        <f>R169</f>
        <v>1.0890286964462911E-2</v>
      </c>
      <c r="M201" s="55">
        <f>I169</f>
        <v>1.0477289854423448E-2</v>
      </c>
      <c r="N201" s="55">
        <f>O169</f>
        <v>1.3518669905983036E-2</v>
      </c>
      <c r="O201" s="55">
        <f>V169</f>
        <v>1.2607641248271566E-2</v>
      </c>
    </row>
    <row r="202" spans="1:21">
      <c r="A202" s="43" t="s">
        <v>726</v>
      </c>
      <c r="B202" s="5">
        <f>H165</f>
        <v>2.2655462539332891</v>
      </c>
      <c r="C202" s="5">
        <f>N165</f>
        <v>0.34527654033655397</v>
      </c>
      <c r="D202" s="6">
        <f>U165</f>
        <v>5.7689042455157038</v>
      </c>
      <c r="E202" s="5">
        <f>K165</f>
        <v>2.2601108070045184</v>
      </c>
      <c r="F202" s="5">
        <f>Q165</f>
        <v>0.66212036360743387</v>
      </c>
      <c r="G202" s="5">
        <f>Y165</f>
        <v>6.6770606952023428</v>
      </c>
      <c r="I202" s="43" t="s">
        <v>726</v>
      </c>
      <c r="J202" s="12">
        <f>F165</f>
        <v>4.0092592592592596E-2</v>
      </c>
      <c r="K202" s="12">
        <f>L165</f>
        <v>2.9866666666666663E-2</v>
      </c>
      <c r="L202" s="12">
        <f>R165</f>
        <v>3.7573333333333334E-2</v>
      </c>
      <c r="M202" s="12">
        <f>I165</f>
        <v>8.977333333333333E-2</v>
      </c>
      <c r="N202" s="12">
        <f>O165</f>
        <v>0.13355</v>
      </c>
      <c r="O202" s="12">
        <f>V165</f>
        <v>9.6396666666666672E-2</v>
      </c>
    </row>
    <row r="203" spans="1:21">
      <c r="A203" s="43"/>
      <c r="B203" s="46">
        <f>H170</f>
        <v>0.28233393736430629</v>
      </c>
      <c r="C203" s="46">
        <f>N170</f>
        <v>9.8903753874344233E-2</v>
      </c>
      <c r="D203" s="46">
        <f>U170</f>
        <v>3.6858562722447581</v>
      </c>
      <c r="E203" s="46">
        <f>K170</f>
        <v>0.25065906976599828</v>
      </c>
      <c r="F203" s="46">
        <f>Q170</f>
        <v>0.15530361871496315</v>
      </c>
      <c r="G203" s="46">
        <f>Y170</f>
        <v>5.2455434530166531</v>
      </c>
      <c r="I203" s="43"/>
      <c r="J203" s="55">
        <f>F170</f>
        <v>6.139196196430898E-3</v>
      </c>
      <c r="K203" s="55">
        <f>L170</f>
        <v>1.0899405352450993E-2</v>
      </c>
      <c r="L203" s="55">
        <f>R170</f>
        <v>1.1829726106427267E-2</v>
      </c>
      <c r="M203" s="55">
        <f>I170</f>
        <v>9.9829954187541595E-3</v>
      </c>
      <c r="N203" s="55">
        <f>O170</f>
        <v>1.5135839652140562E-2</v>
      </c>
      <c r="O203" s="55">
        <f>V170</f>
        <v>1.4037941972198533E-2</v>
      </c>
    </row>
    <row r="204" spans="1:21">
      <c r="A204" s="43" t="s">
        <v>727</v>
      </c>
      <c r="B204" s="5">
        <f>H166</f>
        <v>2.3477962821889893</v>
      </c>
      <c r="C204" s="5">
        <f>N166</f>
        <v>0.29669517863978906</v>
      </c>
      <c r="D204" s="6">
        <f>U166</f>
        <v>6.1173267155881659</v>
      </c>
      <c r="E204" s="5">
        <f>K166</f>
        <v>2.4433022309341523</v>
      </c>
      <c r="F204" s="5">
        <f>Q166</f>
        <v>0.62732427691051451</v>
      </c>
      <c r="G204" s="5">
        <f>Y166</f>
        <v>4.1543439529889463</v>
      </c>
      <c r="I204" s="43" t="s">
        <v>727</v>
      </c>
      <c r="J204" s="12">
        <f>F166</f>
        <v>4.1695833333333328E-2</v>
      </c>
      <c r="K204" s="12">
        <f>L166</f>
        <v>2.8972222222222222E-2</v>
      </c>
      <c r="L204" s="12">
        <f>R166</f>
        <v>4.2372222222222221E-2</v>
      </c>
      <c r="M204" s="12">
        <f>I166</f>
        <v>8.5238888888888878E-2</v>
      </c>
      <c r="N204" s="12">
        <f>O166</f>
        <v>0.12710277777777779</v>
      </c>
      <c r="O204" s="12">
        <f>V166</f>
        <v>9.6905555555555564E-2</v>
      </c>
    </row>
    <row r="205" spans="1:21">
      <c r="B205" s="46">
        <f>H171</f>
        <v>0.27489143490323525</v>
      </c>
      <c r="C205" s="46">
        <f>N171</f>
        <v>6.4957517188177535E-2</v>
      </c>
      <c r="D205" s="46">
        <f>U171</f>
        <v>3.0515433281778237</v>
      </c>
      <c r="E205" s="46">
        <f>K171</f>
        <v>0.20031675030216708</v>
      </c>
      <c r="F205" s="46">
        <f>Q171</f>
        <v>6.6488623654128262E-2</v>
      </c>
      <c r="G205" s="46">
        <f>Y171</f>
        <v>1.7818476146890949</v>
      </c>
      <c r="J205" s="55">
        <f>F171</f>
        <v>7.146881604354954E-3</v>
      </c>
      <c r="K205" s="55">
        <f>L171</f>
        <v>7.2317039546390604E-3</v>
      </c>
      <c r="L205" s="55">
        <f>R171</f>
        <v>1.1056611289118105E-2</v>
      </c>
      <c r="M205" s="55">
        <f>I171</f>
        <v>9.3416070831320013E-3</v>
      </c>
      <c r="N205" s="55">
        <f>O171</f>
        <v>1.1447856826756942E-2</v>
      </c>
      <c r="O205" s="55">
        <f>V171</f>
        <v>1.7184059052560454E-2</v>
      </c>
    </row>
  </sheetData>
  <autoFilter ref="B122:W161">
    <filterColumn colId="3">
      <filters>
        <filter val="F2"/>
        <filter val="F3"/>
        <filter val="H1"/>
        <filter val="H2"/>
        <filter val="H4"/>
        <filter val="R1"/>
        <filter val="R3"/>
        <filter val="R4"/>
      </filters>
    </filterColumn>
  </autoFilter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Z33"/>
  <sheetViews>
    <sheetView topLeftCell="A3" workbookViewId="0">
      <selection activeCell="Q13" sqref="Q13"/>
    </sheetView>
  </sheetViews>
  <sheetFormatPr defaultRowHeight="12.75"/>
  <cols>
    <col min="2" max="2" width="9.140625" customWidth="1"/>
  </cols>
  <sheetData>
    <row r="2" spans="1:26">
      <c r="B2" t="s">
        <v>754</v>
      </c>
      <c r="G2" s="4"/>
      <c r="H2" s="4"/>
      <c r="I2" s="4"/>
      <c r="J2" s="4" t="s">
        <v>755</v>
      </c>
      <c r="K2" s="4"/>
      <c r="L2" s="4"/>
      <c r="M2" s="4"/>
      <c r="N2" s="4"/>
      <c r="O2" s="4"/>
      <c r="P2" s="4"/>
      <c r="Q2" s="4" t="s">
        <v>760</v>
      </c>
      <c r="R2" s="4"/>
      <c r="S2" s="4"/>
      <c r="T2" s="4"/>
      <c r="U2" s="4"/>
      <c r="V2" s="4"/>
      <c r="W2" s="4"/>
      <c r="X2" s="4"/>
      <c r="Y2" s="4"/>
      <c r="Z2" s="4"/>
    </row>
    <row r="3" spans="1:26" ht="13.5" thickBot="1">
      <c r="A3" t="s">
        <v>768</v>
      </c>
      <c r="B3" t="s">
        <v>750</v>
      </c>
      <c r="C3" t="s">
        <v>736</v>
      </c>
      <c r="F3" t="s">
        <v>737</v>
      </c>
      <c r="J3" t="s">
        <v>736</v>
      </c>
      <c r="M3" t="s">
        <v>737</v>
      </c>
      <c r="Q3" t="s">
        <v>736</v>
      </c>
      <c r="T3" t="s">
        <v>737</v>
      </c>
    </row>
    <row r="4" spans="1:26" ht="13.5" thickBot="1">
      <c r="B4" s="14"/>
      <c r="C4" s="15" t="s">
        <v>725</v>
      </c>
      <c r="D4" s="15" t="s">
        <v>726</v>
      </c>
      <c r="E4" s="15" t="s">
        <v>727</v>
      </c>
      <c r="F4" s="15" t="s">
        <v>725</v>
      </c>
      <c r="G4" s="15" t="s">
        <v>726</v>
      </c>
      <c r="H4" s="15" t="s">
        <v>727</v>
      </c>
      <c r="J4" s="15" t="s">
        <v>725</v>
      </c>
      <c r="K4" s="15" t="s">
        <v>726</v>
      </c>
      <c r="L4" s="15" t="s">
        <v>727</v>
      </c>
      <c r="M4" s="15" t="s">
        <v>725</v>
      </c>
      <c r="N4" s="15" t="s">
        <v>726</v>
      </c>
      <c r="O4" s="15" t="s">
        <v>727</v>
      </c>
      <c r="Q4" s="15" t="s">
        <v>725</v>
      </c>
      <c r="R4" s="15" t="s">
        <v>726</v>
      </c>
      <c r="S4" s="15" t="s">
        <v>727</v>
      </c>
      <c r="T4" s="15" t="s">
        <v>725</v>
      </c>
      <c r="U4" s="15" t="s">
        <v>726</v>
      </c>
      <c r="V4" s="15" t="s">
        <v>727</v>
      </c>
    </row>
    <row r="5" spans="1:26">
      <c r="A5" t="s">
        <v>741</v>
      </c>
      <c r="B5" s="16" t="s">
        <v>738</v>
      </c>
      <c r="C5" s="22">
        <v>1742.9011111111113</v>
      </c>
      <c r="D5" s="22">
        <v>1783.8990740740742</v>
      </c>
      <c r="E5" s="22">
        <v>1891.7258333333332</v>
      </c>
      <c r="F5" s="22">
        <v>1807.8983333333335</v>
      </c>
      <c r="G5" s="22">
        <v>1773.3886666666669</v>
      </c>
      <c r="H5" s="22">
        <v>1964.3580555555554</v>
      </c>
      <c r="J5" s="22">
        <v>224.24850555555554</v>
      </c>
      <c r="K5" s="22">
        <v>260.68035999999995</v>
      </c>
      <c r="L5" s="22">
        <v>234.30032222222226</v>
      </c>
      <c r="M5" s="22">
        <v>500.80606111111109</v>
      </c>
      <c r="N5" s="22">
        <v>513.5367</v>
      </c>
      <c r="O5" s="22">
        <v>502.22025000000002</v>
      </c>
      <c r="Q5" s="66">
        <v>8.6952777777777772</v>
      </c>
      <c r="R5" s="66">
        <v>7.6723333333333343</v>
      </c>
      <c r="S5" s="66">
        <v>9.4797222222222235</v>
      </c>
      <c r="T5" s="66">
        <v>8.6402777777777775</v>
      </c>
      <c r="U5" s="66">
        <v>10.712666666666667</v>
      </c>
      <c r="V5" s="66">
        <v>6.3336111111111109</v>
      </c>
    </row>
    <row r="6" spans="1:26">
      <c r="B6" s="23"/>
      <c r="C6" s="24">
        <v>429.14712243766485</v>
      </c>
      <c r="D6" s="24">
        <v>550.98448377724014</v>
      </c>
      <c r="E6" s="24">
        <v>491.32927276460617</v>
      </c>
      <c r="F6" s="24">
        <v>371.1312004568253</v>
      </c>
      <c r="G6" s="24">
        <v>443.93957193949939</v>
      </c>
      <c r="H6" s="24">
        <v>359.52955617662786</v>
      </c>
      <c r="J6" s="24">
        <v>70.181775513295165</v>
      </c>
      <c r="K6" s="24">
        <v>47.780185469553118</v>
      </c>
      <c r="L6" s="24">
        <v>46.366252119514151</v>
      </c>
      <c r="M6" s="24">
        <v>146.14102143747212</v>
      </c>
      <c r="N6" s="24">
        <v>135.27949859323411</v>
      </c>
      <c r="O6" s="24">
        <v>86.285056086787549</v>
      </c>
      <c r="Q6" s="65">
        <v>4.976873274717029</v>
      </c>
      <c r="R6" s="65">
        <v>4.7036187933426747</v>
      </c>
      <c r="S6" s="65">
        <v>7.2810263260250183</v>
      </c>
      <c r="T6" s="65">
        <v>5.5696153428526856</v>
      </c>
      <c r="U6" s="65">
        <v>11.063326894533517</v>
      </c>
      <c r="V6" s="65">
        <v>4.1500182446558505</v>
      </c>
    </row>
    <row r="7" spans="1:26">
      <c r="B7" s="23" t="s">
        <v>740</v>
      </c>
      <c r="C7" s="25">
        <v>4.2548148148148147E-2</v>
      </c>
      <c r="D7" s="25">
        <v>4.0092592592592596E-2</v>
      </c>
      <c r="E7" s="25">
        <v>4.1695833333333328E-2</v>
      </c>
      <c r="F7" s="25">
        <v>8.8144444444444428E-2</v>
      </c>
      <c r="G7" s="25">
        <v>8.977333333333333E-2</v>
      </c>
      <c r="H7" s="25">
        <v>8.5238888888888878E-2</v>
      </c>
      <c r="J7" s="25">
        <v>3.3649999999999992E-2</v>
      </c>
      <c r="K7" s="25">
        <v>2.9866666666666663E-2</v>
      </c>
      <c r="L7" s="25">
        <v>2.8972222222222222E-2</v>
      </c>
      <c r="M7" s="25">
        <v>0.12621944444444447</v>
      </c>
      <c r="N7" s="25">
        <v>0.13355</v>
      </c>
      <c r="O7" s="25">
        <v>0.12710277777777779</v>
      </c>
      <c r="Q7" s="25">
        <v>3.9438888888888884E-2</v>
      </c>
      <c r="R7" s="25">
        <v>3.7573333333333334E-2</v>
      </c>
      <c r="S7" s="25">
        <v>4.2372222222222221E-2</v>
      </c>
      <c r="T7" s="25">
        <v>9.9669444444444436E-2</v>
      </c>
      <c r="U7" s="25">
        <v>9.6396666666666672E-2</v>
      </c>
      <c r="V7" s="25">
        <v>9.6905555555555564E-2</v>
      </c>
    </row>
    <row r="8" spans="1:26" ht="13.5" thickBot="1">
      <c r="B8" s="18"/>
      <c r="C8" s="26">
        <v>4.8488862154998221E-3</v>
      </c>
      <c r="D8" s="26">
        <v>6.139196196430898E-3</v>
      </c>
      <c r="E8" s="26">
        <v>7.146881604354954E-3</v>
      </c>
      <c r="F8" s="26">
        <v>1.0477289854423448E-2</v>
      </c>
      <c r="G8" s="26">
        <v>9.9829954187541595E-3</v>
      </c>
      <c r="H8" s="26">
        <v>9.3416070831320013E-3</v>
      </c>
      <c r="J8" s="26">
        <v>1.1261218872975126E-2</v>
      </c>
      <c r="K8" s="26">
        <v>1.0899405352450993E-2</v>
      </c>
      <c r="L8" s="26">
        <v>7.2317039546390604E-3</v>
      </c>
      <c r="M8" s="26">
        <v>1.3518669905983036E-2</v>
      </c>
      <c r="N8" s="26">
        <v>1.5135839652140562E-2</v>
      </c>
      <c r="O8" s="26">
        <v>1.1447856826756942E-2</v>
      </c>
      <c r="Q8" s="26">
        <v>1.0890286964462911E-2</v>
      </c>
      <c r="R8" s="26">
        <v>1.1829726106427267E-2</v>
      </c>
      <c r="S8" s="26">
        <v>1.1056611289118105E-2</v>
      </c>
      <c r="T8" s="26">
        <v>1.2607641248271566E-2</v>
      </c>
      <c r="U8" s="26">
        <v>1.4037941972198533E-2</v>
      </c>
      <c r="V8" s="26">
        <v>1.7184059052560454E-2</v>
      </c>
    </row>
    <row r="9" spans="1:26" ht="13.5" thickTop="1">
      <c r="A9" t="s">
        <v>742</v>
      </c>
      <c r="B9" s="16" t="s">
        <v>738</v>
      </c>
      <c r="C9" s="22">
        <v>2311.5727777777774</v>
      </c>
      <c r="D9" s="22">
        <v>2816.2370370370372</v>
      </c>
      <c r="E9" s="22">
        <v>2706.5294444444444</v>
      </c>
      <c r="F9" s="22">
        <v>1328.812962962963</v>
      </c>
      <c r="G9" s="22">
        <v>1358.4566666666665</v>
      </c>
      <c r="H9" s="22">
        <v>1415.9859722222225</v>
      </c>
      <c r="J9" s="22">
        <v>875.51098879887866</v>
      </c>
      <c r="K9" s="22">
        <v>1196.1427962962964</v>
      </c>
      <c r="L9" s="22">
        <v>1017.5961187805359</v>
      </c>
      <c r="M9" s="22">
        <v>323.88023939393935</v>
      </c>
      <c r="N9" s="22">
        <v>293.94287592592599</v>
      </c>
      <c r="O9" s="22">
        <v>360.00116768225899</v>
      </c>
      <c r="Q9" s="66">
        <v>8.9605555555555547</v>
      </c>
      <c r="R9" s="66">
        <v>8.207407407407409</v>
      </c>
      <c r="S9" s="66">
        <v>9.3765277777777776</v>
      </c>
      <c r="T9" s="66">
        <v>8.9245833333333326</v>
      </c>
      <c r="U9" s="66">
        <v>10.264444444444445</v>
      </c>
      <c r="V9" s="66">
        <v>10.614722222222222</v>
      </c>
    </row>
    <row r="10" spans="1:26">
      <c r="B10" s="23"/>
      <c r="C10" s="24">
        <v>684.12239129440263</v>
      </c>
      <c r="D10" s="24">
        <v>999.08482888848005</v>
      </c>
      <c r="E10" s="24">
        <v>791.47276920153217</v>
      </c>
      <c r="F10" s="24">
        <v>572.09788594186512</v>
      </c>
      <c r="G10" s="24">
        <v>505.67040619909295</v>
      </c>
      <c r="H10" s="24">
        <v>462.33467830824952</v>
      </c>
      <c r="J10" s="24">
        <v>371.05916762804458</v>
      </c>
      <c r="K10" s="24">
        <v>657.22462805679402</v>
      </c>
      <c r="L10" s="24">
        <v>467.33520175246252</v>
      </c>
      <c r="M10" s="24">
        <v>316.04026272649105</v>
      </c>
      <c r="N10" s="24">
        <v>320.3096200140152</v>
      </c>
      <c r="O10" s="24">
        <v>245.1439208745374</v>
      </c>
      <c r="Q10" s="65">
        <v>5.5138222701621462</v>
      </c>
      <c r="R10" s="65">
        <v>3.1855000382714076</v>
      </c>
      <c r="S10" s="65">
        <v>8.0206434557086936</v>
      </c>
      <c r="T10" s="65">
        <v>5.068575454093426</v>
      </c>
      <c r="U10" s="65">
        <v>6.2487292041395639</v>
      </c>
      <c r="V10" s="65">
        <v>7.3150683638876659</v>
      </c>
    </row>
    <row r="11" spans="1:26">
      <c r="B11" s="23" t="s">
        <v>740</v>
      </c>
      <c r="C11" s="25">
        <v>3.9861111111111118E-2</v>
      </c>
      <c r="D11" s="25">
        <v>3.8003703703703699E-2</v>
      </c>
      <c r="E11" s="25">
        <v>4.0541666666666663E-2</v>
      </c>
      <c r="F11" s="25">
        <v>0.10394074074074074</v>
      </c>
      <c r="G11" s="25">
        <v>9.2787037037037043E-2</v>
      </c>
      <c r="H11" s="25">
        <v>9.5104166666666656E-2</v>
      </c>
      <c r="J11" s="25">
        <v>4.5000000000000005E-2</v>
      </c>
      <c r="K11" s="25">
        <v>4.136666666666667E-2</v>
      </c>
      <c r="L11" s="25">
        <v>4.0573611111111109E-2</v>
      </c>
      <c r="M11" s="25">
        <v>0.12074090909090908</v>
      </c>
      <c r="N11" s="25">
        <v>0.12423888888888888</v>
      </c>
      <c r="O11" s="25">
        <v>0.10915138888888891</v>
      </c>
      <c r="Q11" s="25">
        <v>3.7222222222222219E-2</v>
      </c>
      <c r="R11" s="25">
        <v>3.0866666666666671E-2</v>
      </c>
      <c r="S11" s="25">
        <v>3.8141666666666664E-2</v>
      </c>
      <c r="T11" s="25">
        <v>8.7191666666666667E-2</v>
      </c>
      <c r="U11" s="25">
        <v>8.9422222222222209E-2</v>
      </c>
      <c r="V11" s="25">
        <v>8.6483333333333315E-2</v>
      </c>
    </row>
    <row r="12" spans="1:26" ht="13.5" thickBot="1">
      <c r="B12" s="18"/>
      <c r="C12" s="26">
        <v>4.5705874196069543E-3</v>
      </c>
      <c r="D12" s="26">
        <v>5.3750825431502936E-3</v>
      </c>
      <c r="E12" s="26">
        <v>6.7850865130740633E-3</v>
      </c>
      <c r="F12" s="26">
        <v>2.6095633562904383E-2</v>
      </c>
      <c r="G12" s="26">
        <v>1.5176758953929425E-2</v>
      </c>
      <c r="H12" s="26">
        <v>1.340378004312392E-2</v>
      </c>
      <c r="J12" s="26">
        <v>1.1319742296384935E-2</v>
      </c>
      <c r="K12" s="26">
        <v>8.2676242724927258E-3</v>
      </c>
      <c r="L12" s="26">
        <v>1.094471289344153E-2</v>
      </c>
      <c r="M12" s="26">
        <v>5.4342111440001825E-2</v>
      </c>
      <c r="N12" s="26">
        <v>4.1765943396238278E-2</v>
      </c>
      <c r="O12" s="26">
        <v>3.3244658915086933E-2</v>
      </c>
      <c r="Q12" s="26">
        <v>9.8292527057863826E-3</v>
      </c>
      <c r="R12" s="26">
        <v>6.4381890138281517E-3</v>
      </c>
      <c r="S12" s="26">
        <v>8.2069830453748854E-3</v>
      </c>
      <c r="T12" s="26">
        <v>1.495420872483254E-2</v>
      </c>
      <c r="U12" s="26">
        <v>1.3640819053284363E-2</v>
      </c>
      <c r="V12" s="26">
        <v>1.2799569910703719E-2</v>
      </c>
    </row>
    <row r="13" spans="1:26" ht="13.5" thickTop="1">
      <c r="A13" t="s">
        <v>743</v>
      </c>
      <c r="B13" s="16" t="s">
        <v>738</v>
      </c>
      <c r="C13" s="22">
        <v>1955.059722222222</v>
      </c>
      <c r="D13" s="22">
        <v>2061.8112962962964</v>
      </c>
      <c r="E13" s="22">
        <v>2064.2407575757575</v>
      </c>
      <c r="F13" s="22">
        <v>1803.8045833333333</v>
      </c>
      <c r="G13" s="22">
        <v>1863.3166666666668</v>
      </c>
      <c r="H13" s="22">
        <v>1833.8891666666661</v>
      </c>
      <c r="J13" s="22">
        <v>948.04737222222218</v>
      </c>
      <c r="K13" s="22">
        <v>1075.9465037037035</v>
      </c>
      <c r="L13" s="22">
        <v>932.14726969696972</v>
      </c>
      <c r="M13" s="22">
        <v>914.46367575757552</v>
      </c>
      <c r="N13" s="22">
        <v>1095.9460933333335</v>
      </c>
      <c r="O13" s="22">
        <v>994.11619166666651</v>
      </c>
      <c r="Q13" s="66">
        <v>12.008333333333335</v>
      </c>
      <c r="R13" s="66">
        <v>13.690000000000001</v>
      </c>
      <c r="S13" s="66">
        <v>11.474166666666664</v>
      </c>
      <c r="T13" s="66">
        <v>13.181944444444445</v>
      </c>
      <c r="U13" s="66">
        <v>12.940999999999999</v>
      </c>
      <c r="V13" s="66">
        <v>10.41861111111111</v>
      </c>
    </row>
    <row r="14" spans="1:26">
      <c r="B14" s="23"/>
      <c r="C14" s="24">
        <v>438.37508221152063</v>
      </c>
      <c r="D14" s="24">
        <v>544.3223672909088</v>
      </c>
      <c r="E14" s="24">
        <v>579.04899960738408</v>
      </c>
      <c r="F14" s="24">
        <v>327.11856934707964</v>
      </c>
      <c r="G14" s="24">
        <v>435.38129822541106</v>
      </c>
      <c r="H14" s="24">
        <v>420.88163236337664</v>
      </c>
      <c r="J14" s="24">
        <v>361.24621518236012</v>
      </c>
      <c r="K14" s="24">
        <v>541.10671515424156</v>
      </c>
      <c r="L14" s="24">
        <v>508.94325530463846</v>
      </c>
      <c r="M14" s="24">
        <v>245.36454923369061</v>
      </c>
      <c r="N14" s="24">
        <v>306.76751718978869</v>
      </c>
      <c r="O14" s="24">
        <v>220.42301320414487</v>
      </c>
      <c r="Q14" s="65">
        <v>9.8924242517068333</v>
      </c>
      <c r="R14" s="65">
        <v>7.5249261511490539</v>
      </c>
      <c r="S14" s="65">
        <v>6.4945997963809603</v>
      </c>
      <c r="T14" s="65">
        <v>6.6811274162515843</v>
      </c>
      <c r="U14" s="65">
        <v>6.0723449311582289</v>
      </c>
      <c r="V14" s="65">
        <v>6.4268702750239575</v>
      </c>
    </row>
    <row r="15" spans="1:26">
      <c r="B15" s="23" t="s">
        <v>740</v>
      </c>
      <c r="C15" s="25">
        <v>4.5447222222222222E-2</v>
      </c>
      <c r="D15" s="25">
        <v>4.4192592592592589E-2</v>
      </c>
      <c r="E15" s="25">
        <v>4.2874242424242426E-2</v>
      </c>
      <c r="F15" s="25">
        <v>0.10229583333333332</v>
      </c>
      <c r="G15" s="25">
        <v>9.838333333333335E-2</v>
      </c>
      <c r="H15" s="25">
        <v>0.10021111111111113</v>
      </c>
      <c r="J15" s="25">
        <v>4.7050000000000008E-2</v>
      </c>
      <c r="K15" s="25">
        <v>4.2538888888888883E-2</v>
      </c>
      <c r="L15" s="25">
        <v>3.7475757575757579E-2</v>
      </c>
      <c r="M15" s="25">
        <v>0.10191818181818184</v>
      </c>
      <c r="N15" s="25">
        <v>9.4240000000000004E-2</v>
      </c>
      <c r="O15" s="25">
        <v>9.5147222222222216E-2</v>
      </c>
      <c r="Q15" s="25">
        <v>3.3141666666666666E-2</v>
      </c>
      <c r="R15" s="25">
        <v>3.9436666666666668E-2</v>
      </c>
      <c r="S15" s="25">
        <v>3.9563888888888891E-2</v>
      </c>
      <c r="T15" s="25">
        <v>0.10758333333333335</v>
      </c>
      <c r="U15" s="25">
        <v>9.6006666666666657E-2</v>
      </c>
      <c r="V15" s="25">
        <v>9.7863888888888875E-2</v>
      </c>
    </row>
    <row r="16" spans="1:26" ht="13.5" thickBot="1">
      <c r="B16" s="18"/>
      <c r="C16" s="26">
        <v>6.8033630770560141E-3</v>
      </c>
      <c r="D16" s="26">
        <v>8.3919402103344084E-3</v>
      </c>
      <c r="E16" s="26">
        <v>6.2299873534576618E-3</v>
      </c>
      <c r="F16" s="26">
        <v>1.0097174634820407E-2</v>
      </c>
      <c r="G16" s="26">
        <v>9.9697969814759434E-3</v>
      </c>
      <c r="H16" s="26">
        <v>1.1258391557917025E-2</v>
      </c>
      <c r="J16" s="26">
        <v>1.0944603393195335E-2</v>
      </c>
      <c r="K16" s="26">
        <v>1.5125397148137603E-2</v>
      </c>
      <c r="L16" s="26">
        <v>1.3170025655160103E-2</v>
      </c>
      <c r="M16" s="26">
        <v>1.0488622021943065E-2</v>
      </c>
      <c r="N16" s="26">
        <v>1.1402769860600924E-2</v>
      </c>
      <c r="O16" s="26">
        <v>7.3530651663144733E-3</v>
      </c>
      <c r="Q16" s="26">
        <v>1.8164223494317486E-2</v>
      </c>
      <c r="R16" s="26">
        <v>1.3417276958744428E-2</v>
      </c>
      <c r="S16" s="26">
        <v>9.5281131960866759E-3</v>
      </c>
      <c r="T16" s="26">
        <v>2.7566322228620158E-2</v>
      </c>
      <c r="U16" s="26">
        <v>2.015453139625107E-2</v>
      </c>
      <c r="V16" s="26">
        <v>1.8881006748182647E-2</v>
      </c>
    </row>
    <row r="17" spans="1:22" ht="13.5" thickTop="1">
      <c r="A17" t="s">
        <v>744</v>
      </c>
      <c r="B17" s="16" t="s">
        <v>738</v>
      </c>
      <c r="C17" s="22">
        <v>2048.987575757576</v>
      </c>
      <c r="D17" s="22">
        <v>2075.4662962962962</v>
      </c>
      <c r="E17" s="22">
        <v>2034.8752777777775</v>
      </c>
      <c r="F17" s="22">
        <v>1749.1624242424243</v>
      </c>
      <c r="G17" s="22">
        <v>1833.4688333333331</v>
      </c>
      <c r="H17" s="22">
        <v>1901.9105555555554</v>
      </c>
      <c r="J17" s="22">
        <v>1057.6417651515151</v>
      </c>
      <c r="K17" s="22">
        <v>1133.0700483333335</v>
      </c>
      <c r="L17" s="22">
        <v>1038.9720319444443</v>
      </c>
      <c r="M17" s="22">
        <v>1003.0495393939395</v>
      </c>
      <c r="N17" s="22">
        <v>1063.9148166666669</v>
      </c>
      <c r="O17" s="22">
        <v>1065.3924111111112</v>
      </c>
      <c r="Q17" s="66">
        <v>11.203333333333331</v>
      </c>
      <c r="R17" s="66">
        <v>10.238999999999999</v>
      </c>
      <c r="S17" s="66">
        <v>11.484999999999999</v>
      </c>
      <c r="T17" s="66">
        <v>13.002727272727272</v>
      </c>
      <c r="U17" s="66">
        <v>12.845333333333333</v>
      </c>
      <c r="V17" s="66">
        <v>11.014444444444443</v>
      </c>
    </row>
    <row r="18" spans="1:22">
      <c r="B18" s="23"/>
      <c r="C18" s="24">
        <v>451.03760673914968</v>
      </c>
      <c r="D18" s="24">
        <v>517.1055802693279</v>
      </c>
      <c r="E18" s="24">
        <v>524.20031001431971</v>
      </c>
      <c r="F18" s="24">
        <v>413.64505437523536</v>
      </c>
      <c r="G18" s="24">
        <v>416.4587910742128</v>
      </c>
      <c r="H18" s="24">
        <v>349.25829146237805</v>
      </c>
      <c r="J18" s="24">
        <v>364.85279976271596</v>
      </c>
      <c r="K18" s="24">
        <v>411.35559333780157</v>
      </c>
      <c r="L18" s="24">
        <v>397.82299272827487</v>
      </c>
      <c r="M18" s="24">
        <v>272.09113490327979</v>
      </c>
      <c r="N18" s="24">
        <v>262.66030511169953</v>
      </c>
      <c r="O18" s="24">
        <v>242.90728232628109</v>
      </c>
      <c r="Q18" s="65">
        <v>5.5061383927395111</v>
      </c>
      <c r="R18" s="65">
        <v>3.5144723889710012</v>
      </c>
      <c r="S18" s="65">
        <v>5.5851193886844177</v>
      </c>
      <c r="T18" s="65">
        <v>6.3604187175551763</v>
      </c>
      <c r="U18" s="65">
        <v>7.4481415695129085</v>
      </c>
      <c r="V18" s="65">
        <v>5.2985782986129424</v>
      </c>
    </row>
    <row r="19" spans="1:22">
      <c r="B19" s="23" t="s">
        <v>740</v>
      </c>
      <c r="C19" s="25">
        <v>4.1710606060606059E-2</v>
      </c>
      <c r="D19" s="25">
        <v>4.1111111111111119E-2</v>
      </c>
      <c r="E19" s="25">
        <v>4.3144444444444437E-2</v>
      </c>
      <c r="F19" s="25">
        <v>0.11117878787878786</v>
      </c>
      <c r="G19" s="25">
        <v>0.10872499999999999</v>
      </c>
      <c r="H19" s="25">
        <v>0.10539861111111111</v>
      </c>
      <c r="J19" s="25">
        <v>4.2828787878787883E-2</v>
      </c>
      <c r="K19" s="25">
        <v>4.0683333333333328E-2</v>
      </c>
      <c r="L19" s="25">
        <v>4.3380555555555554E-2</v>
      </c>
      <c r="M19" s="25">
        <v>0.1033681818181818</v>
      </c>
      <c r="N19" s="25">
        <v>0.10115999999999999</v>
      </c>
      <c r="O19" s="25">
        <v>0.10102222222222222</v>
      </c>
      <c r="Q19" s="25">
        <v>3.607272727272727E-2</v>
      </c>
      <c r="R19" s="25">
        <v>3.2353333333333331E-2</v>
      </c>
      <c r="S19" s="25">
        <v>3.9899999999999998E-2</v>
      </c>
      <c r="T19" s="25">
        <v>9.6100000000000019E-2</v>
      </c>
      <c r="U19" s="25">
        <v>0.10831333333333334</v>
      </c>
      <c r="V19" s="25">
        <v>0.10212500000000001</v>
      </c>
    </row>
    <row r="20" spans="1:22" ht="13.5" thickBot="1">
      <c r="B20" s="18"/>
      <c r="C20" s="26">
        <v>4.7742612734401856E-3</v>
      </c>
      <c r="D20" s="26">
        <v>5.6115703882444702E-3</v>
      </c>
      <c r="E20" s="26">
        <v>4.998471146732149E-3</v>
      </c>
      <c r="F20" s="26">
        <v>1.1491119979525189E-2</v>
      </c>
      <c r="G20" s="26">
        <v>1.300552411121567E-2</v>
      </c>
      <c r="H20" s="26">
        <v>8.9772171182695686E-3</v>
      </c>
      <c r="J20" s="26">
        <v>6.8708809515596282E-3</v>
      </c>
      <c r="K20" s="26">
        <v>7.5313706063290424E-3</v>
      </c>
      <c r="L20" s="26">
        <v>6.876169628085761E-3</v>
      </c>
      <c r="M20" s="26">
        <v>1.108486569493519E-2</v>
      </c>
      <c r="N20" s="26">
        <v>8.8129681383406436E-3</v>
      </c>
      <c r="O20" s="26">
        <v>7.6793483169075331E-3</v>
      </c>
      <c r="Q20" s="26">
        <v>6.8303866521729336E-3</v>
      </c>
      <c r="R20" s="26">
        <v>1.1672836463821076E-2</v>
      </c>
      <c r="S20" s="26">
        <v>1.0323719868302913E-2</v>
      </c>
      <c r="T20" s="26">
        <v>1.816921083102456E-2</v>
      </c>
      <c r="U20" s="26">
        <v>3.1836527665987026E-2</v>
      </c>
      <c r="V20" s="26">
        <v>2.1924692619616031E-2</v>
      </c>
    </row>
    <row r="21" spans="1:22" ht="13.5" thickTop="1">
      <c r="A21" t="s">
        <v>745</v>
      </c>
      <c r="B21" s="16" t="s">
        <v>738</v>
      </c>
      <c r="C21" s="22">
        <v>1231.2507407407409</v>
      </c>
      <c r="D21" s="22">
        <v>1304.6981250000001</v>
      </c>
      <c r="E21" s="22">
        <v>1262.4596666666666</v>
      </c>
      <c r="F21" s="22">
        <v>1356.6568181818182</v>
      </c>
      <c r="G21" s="22">
        <v>1461.2696666666668</v>
      </c>
      <c r="H21" s="22">
        <v>1492.2693055555555</v>
      </c>
      <c r="J21" s="22">
        <v>768.5041407407407</v>
      </c>
      <c r="K21" s="22">
        <v>1095.4878861111113</v>
      </c>
      <c r="L21" s="22">
        <v>1031.0754944444443</v>
      </c>
      <c r="M21" s="22">
        <v>936.25823030303036</v>
      </c>
      <c r="N21" s="22">
        <v>1087.7018249999999</v>
      </c>
      <c r="O21" s="22">
        <v>1089.1514874999998</v>
      </c>
      <c r="Q21" s="66">
        <v>7.6331944444444444</v>
      </c>
      <c r="R21" s="66">
        <v>6.5036666666666658</v>
      </c>
      <c r="S21" s="66">
        <v>9.2061111111111114</v>
      </c>
      <c r="T21" s="66">
        <v>18.624166666666664</v>
      </c>
      <c r="U21" s="66">
        <v>26.181000000000001</v>
      </c>
      <c r="V21" s="66">
        <v>27.65805555555556</v>
      </c>
    </row>
    <row r="22" spans="1:22">
      <c r="B22" s="23"/>
      <c r="C22" s="24">
        <v>336.43341218346546</v>
      </c>
      <c r="D22" s="24">
        <v>458.46887744455222</v>
      </c>
      <c r="E22" s="24">
        <v>565.74851591639606</v>
      </c>
      <c r="F22" s="24">
        <v>268.24884583002722</v>
      </c>
      <c r="G22" s="24">
        <v>394.31459992585945</v>
      </c>
      <c r="H22" s="24">
        <v>336.15351219696174</v>
      </c>
      <c r="J22" s="24">
        <v>506.58738354625046</v>
      </c>
      <c r="K22" s="24">
        <v>614.64680447312219</v>
      </c>
      <c r="L22" s="24">
        <v>528.41604625869513</v>
      </c>
      <c r="M22" s="24">
        <v>210.2927969122905</v>
      </c>
      <c r="N22" s="24">
        <v>383.05503631625015</v>
      </c>
      <c r="O22" s="24">
        <v>302.47344517867748</v>
      </c>
      <c r="Q22" s="65">
        <v>7.1988507240137274</v>
      </c>
      <c r="R22" s="65">
        <v>4.046973095360026</v>
      </c>
      <c r="S22" s="65">
        <v>7.9407313142250189</v>
      </c>
      <c r="T22" s="65">
        <v>2.8944339217319937</v>
      </c>
      <c r="U22" s="65">
        <v>10.032309662310759</v>
      </c>
      <c r="V22" s="65">
        <v>12.928545853870141</v>
      </c>
    </row>
    <row r="23" spans="1:22">
      <c r="B23" s="23" t="s">
        <v>740</v>
      </c>
      <c r="C23" s="25">
        <v>4.8248148148148144E-2</v>
      </c>
      <c r="D23" s="25">
        <v>4.7274999999999998E-2</v>
      </c>
      <c r="E23" s="25">
        <v>4.4635000000000001E-2</v>
      </c>
      <c r="F23" s="25">
        <v>0.13691515151515152</v>
      </c>
      <c r="G23" s="25">
        <v>0.12738666666666668</v>
      </c>
      <c r="H23" s="25">
        <v>0.12890277777777776</v>
      </c>
      <c r="J23" s="25">
        <v>3.911111111111111E-2</v>
      </c>
      <c r="K23" s="25">
        <v>4.9808333333333336E-2</v>
      </c>
      <c r="L23" s="25">
        <v>4.6457407407407406E-2</v>
      </c>
      <c r="M23" s="25">
        <v>0.12058787878787877</v>
      </c>
      <c r="N23" s="25">
        <v>0.109025</v>
      </c>
      <c r="O23" s="25">
        <v>0.12302222222222221</v>
      </c>
      <c r="Q23" s="25">
        <v>3.3590277777777774E-2</v>
      </c>
      <c r="R23" s="25">
        <v>3.2126666666666664E-2</v>
      </c>
      <c r="S23" s="25">
        <v>3.449166666666667E-2</v>
      </c>
      <c r="T23" s="25">
        <v>0.11990555555555556</v>
      </c>
      <c r="U23" s="25">
        <v>0.12630000000000002</v>
      </c>
      <c r="V23" s="25">
        <v>0.12393888888888889</v>
      </c>
    </row>
    <row r="24" spans="1:22" ht="13.5" thickBot="1">
      <c r="B24" s="18"/>
      <c r="C24" s="26">
        <v>8.004861562948851E-3</v>
      </c>
      <c r="D24" s="26">
        <v>8.7372355876607927E-3</v>
      </c>
      <c r="E24" s="26">
        <v>1.3683583590439417E-2</v>
      </c>
      <c r="F24" s="26">
        <v>1.7076093513944249E-2</v>
      </c>
      <c r="G24" s="26">
        <v>2.1682120984128146E-2</v>
      </c>
      <c r="H24" s="26">
        <v>2.4196257571603631E-2</v>
      </c>
      <c r="J24" s="26">
        <v>2.1065486517577101E-2</v>
      </c>
      <c r="K24" s="26">
        <v>9.1098222326844221E-3</v>
      </c>
      <c r="L24" s="26">
        <v>1.6655363065005868E-2</v>
      </c>
      <c r="M24" s="26">
        <v>3.0201362267756847E-2</v>
      </c>
      <c r="N24" s="26">
        <v>2.4635394653893639E-2</v>
      </c>
      <c r="O24" s="26">
        <v>3.0042584534654918E-2</v>
      </c>
      <c r="Q24" s="26">
        <v>9.6479559208766455E-3</v>
      </c>
      <c r="R24" s="26">
        <v>8.2670370287405929E-3</v>
      </c>
      <c r="S24" s="26">
        <v>8.599214493137693E-3</v>
      </c>
      <c r="T24" s="26">
        <v>3.8470216298944017E-2</v>
      </c>
      <c r="U24" s="26">
        <v>3.8530702844983139E-2</v>
      </c>
      <c r="V24" s="26">
        <v>3.3183529543986651E-2</v>
      </c>
    </row>
    <row r="25" spans="1:22" ht="13.5" thickTop="1">
      <c r="A25" t="s">
        <v>746</v>
      </c>
      <c r="B25" s="16" t="s">
        <v>738</v>
      </c>
      <c r="C25" s="22">
        <v>1067.215625</v>
      </c>
      <c r="D25" s="22">
        <v>1233.81</v>
      </c>
      <c r="E25" s="22">
        <v>990.94833333333338</v>
      </c>
      <c r="F25" s="22">
        <v>1336.5605555555555</v>
      </c>
      <c r="G25" s="22">
        <v>1332.4848333333334</v>
      </c>
      <c r="H25" s="22">
        <v>1362.1666666666667</v>
      </c>
      <c r="J25" s="22">
        <v>763.75581458333329</v>
      </c>
      <c r="K25" s="22">
        <v>879.29143541666667</v>
      </c>
      <c r="L25" s="22">
        <v>676.41216166666675</v>
      </c>
      <c r="M25" s="22">
        <v>920.17932777777776</v>
      </c>
      <c r="N25" s="22">
        <v>898.99700666666672</v>
      </c>
      <c r="O25" s="22">
        <v>931.4956893939393</v>
      </c>
      <c r="Q25" s="66">
        <v>7.9454166666666657</v>
      </c>
      <c r="R25" s="66">
        <v>9.5549999999999997</v>
      </c>
      <c r="S25" s="66">
        <v>6.758055555555555</v>
      </c>
      <c r="T25" s="66">
        <v>13.728333333333333</v>
      </c>
      <c r="U25" s="66">
        <v>17.36</v>
      </c>
      <c r="V25" s="66">
        <v>15.456111111111111</v>
      </c>
    </row>
    <row r="26" spans="1:22">
      <c r="B26" s="23"/>
      <c r="C26" s="24">
        <v>117.69838578594359</v>
      </c>
      <c r="D26" s="24">
        <v>351.18171588880216</v>
      </c>
      <c r="E26" s="24">
        <v>605.67478470934884</v>
      </c>
      <c r="F26" s="24">
        <v>335.86406689910564</v>
      </c>
      <c r="G26" s="24">
        <v>383.63257264002175</v>
      </c>
      <c r="H26" s="24">
        <v>300.63891599744818</v>
      </c>
      <c r="J26" s="24">
        <v>202.047167571285</v>
      </c>
      <c r="K26" s="24">
        <v>322.82678586381888</v>
      </c>
      <c r="L26" s="24">
        <v>525.25042222756815</v>
      </c>
      <c r="M26" s="24">
        <v>232.38430384337059</v>
      </c>
      <c r="N26" s="24">
        <v>253.77953859899159</v>
      </c>
      <c r="O26" s="24">
        <v>243.02132919248388</v>
      </c>
      <c r="Q26" s="65">
        <v>2.3625400563115919</v>
      </c>
      <c r="R26" s="65">
        <v>7.7005361766183142</v>
      </c>
      <c r="S26" s="65">
        <v>3.5575040786147083</v>
      </c>
      <c r="T26" s="65">
        <v>3.0202112107559231</v>
      </c>
      <c r="U26" s="65">
        <v>4.9653401161587896</v>
      </c>
      <c r="V26" s="65">
        <v>4.7780300732070957</v>
      </c>
    </row>
    <row r="27" spans="1:22">
      <c r="B27" s="23" t="s">
        <v>740</v>
      </c>
      <c r="C27" s="25">
        <v>4.4422916666666659E-2</v>
      </c>
      <c r="D27" s="25">
        <v>4.8606249999999997E-2</v>
      </c>
      <c r="E27" s="25">
        <v>4.6955000000000004E-2</v>
      </c>
      <c r="F27" s="25">
        <v>0.13505</v>
      </c>
      <c r="G27" s="25">
        <v>0.14940999999999999</v>
      </c>
      <c r="H27" s="25">
        <v>0.14475555555555555</v>
      </c>
      <c r="J27" s="25">
        <v>4.8568750000000008E-2</v>
      </c>
      <c r="K27" s="25">
        <v>4.8897916666666659E-2</v>
      </c>
      <c r="L27" s="25">
        <v>4.5290000000000004E-2</v>
      </c>
      <c r="M27" s="25">
        <v>0.12757638888888889</v>
      </c>
      <c r="N27" s="25">
        <v>0.1422016666666667</v>
      </c>
      <c r="O27" s="25">
        <v>0.14669090909090909</v>
      </c>
      <c r="Q27" s="25">
        <v>4.0524999999999999E-2</v>
      </c>
      <c r="R27" s="25">
        <v>3.7346666666666667E-2</v>
      </c>
      <c r="S27" s="25">
        <v>4.0358333333333329E-2</v>
      </c>
      <c r="T27" s="25">
        <v>0.12473888888888889</v>
      </c>
      <c r="U27" s="25">
        <v>0.14918666666666666</v>
      </c>
      <c r="V27" s="25">
        <v>0.13119444444444445</v>
      </c>
    </row>
    <row r="28" spans="1:22" ht="13.5" thickBot="1">
      <c r="B28" s="18"/>
      <c r="C28" s="26">
        <v>6.3427307317054432E-3</v>
      </c>
      <c r="D28" s="26">
        <v>8.883907055090812E-3</v>
      </c>
      <c r="E28" s="26">
        <v>1.6084794694691335E-2</v>
      </c>
      <c r="F28" s="26">
        <v>2.6618257196173011E-2</v>
      </c>
      <c r="G28" s="26">
        <v>1.9787020624267598E-2</v>
      </c>
      <c r="H28" s="26">
        <v>2.4390970896613788E-2</v>
      </c>
      <c r="J28" s="26">
        <v>1.0565365089959101E-2</v>
      </c>
      <c r="K28" s="26">
        <v>9.9993985434205027E-3</v>
      </c>
      <c r="L28" s="26">
        <v>2.0984333074174667E-2</v>
      </c>
      <c r="M28" s="26">
        <v>2.6903948546460086E-2</v>
      </c>
      <c r="N28" s="26">
        <v>3.349573259165782E-2</v>
      </c>
      <c r="O28" s="26">
        <v>3.163393427918499E-2</v>
      </c>
      <c r="Q28" s="26">
        <v>7.0665969836472943E-3</v>
      </c>
      <c r="R28" s="26">
        <v>1.1645962581274434E-2</v>
      </c>
      <c r="S28" s="26">
        <v>1.2619618565046767E-2</v>
      </c>
      <c r="T28" s="26">
        <v>3.9547426670125584E-2</v>
      </c>
      <c r="U28" s="26">
        <v>3.2941966179972852E-2</v>
      </c>
      <c r="V28" s="26">
        <v>3.9577235149610215E-2</v>
      </c>
    </row>
    <row r="29" spans="1:22" ht="13.5" thickTop="1">
      <c r="A29" t="s">
        <v>747</v>
      </c>
      <c r="B29" s="16" t="s">
        <v>738</v>
      </c>
      <c r="C29" s="22">
        <v>1012.6213888888889</v>
      </c>
      <c r="D29" s="22">
        <v>1206.2916666666667</v>
      </c>
      <c r="E29" s="22">
        <v>1224.798888888889</v>
      </c>
      <c r="F29" s="22">
        <v>1364.3816666666664</v>
      </c>
      <c r="G29" s="22">
        <v>1566.7503333333334</v>
      </c>
      <c r="H29" s="22">
        <v>1671.3483333333334</v>
      </c>
      <c r="J29" s="22">
        <v>364.44624393939398</v>
      </c>
      <c r="K29" s="22">
        <v>518.20849833333341</v>
      </c>
      <c r="L29" s="22">
        <v>531.60663472222222</v>
      </c>
      <c r="M29" s="22">
        <v>774.75216666666677</v>
      </c>
      <c r="N29" s="22">
        <v>916.38081333333321</v>
      </c>
      <c r="O29" s="22">
        <v>893.84282777777787</v>
      </c>
      <c r="Q29" s="66">
        <v>11.360555555555555</v>
      </c>
      <c r="R29" s="66">
        <v>12.104166666666664</v>
      </c>
      <c r="S29" s="66">
        <v>10.533333333333333</v>
      </c>
      <c r="T29" s="66">
        <v>17.366944444444446</v>
      </c>
      <c r="U29" s="66">
        <v>19.144333333333336</v>
      </c>
      <c r="V29" s="66">
        <v>16.478055555555557</v>
      </c>
    </row>
    <row r="30" spans="1:22">
      <c r="B30" s="23"/>
      <c r="C30" s="24">
        <v>671.12076457923024</v>
      </c>
      <c r="D30" s="24">
        <v>874.45295227401505</v>
      </c>
      <c r="E30" s="24">
        <v>895.58860957397917</v>
      </c>
      <c r="F30" s="24">
        <v>363.61860490537879</v>
      </c>
      <c r="G30" s="24">
        <v>447.86478554303238</v>
      </c>
      <c r="H30" s="24">
        <v>440.50396906339608</v>
      </c>
      <c r="J30" s="24">
        <v>344.15914134325595</v>
      </c>
      <c r="K30" s="24">
        <v>499.18234542762593</v>
      </c>
      <c r="L30" s="24">
        <v>519.4298772109745</v>
      </c>
      <c r="M30" s="24">
        <v>277.77965045485007</v>
      </c>
      <c r="N30" s="24">
        <v>334.49506202384191</v>
      </c>
      <c r="O30" s="24">
        <v>338.02249904145896</v>
      </c>
      <c r="Q30" s="65">
        <v>7.0798604439440691</v>
      </c>
      <c r="R30" s="65">
        <v>5.3011025670067937</v>
      </c>
      <c r="S30" s="65">
        <v>5.8797108772455813</v>
      </c>
      <c r="T30" s="65">
        <v>7.6014366609058994</v>
      </c>
      <c r="U30" s="65">
        <v>5.0130038430928892</v>
      </c>
      <c r="V30" s="65">
        <v>6.1444680644147489</v>
      </c>
    </row>
    <row r="31" spans="1:22">
      <c r="B31" s="23" t="s">
        <v>740</v>
      </c>
      <c r="C31" s="25">
        <v>7.3823611111111118E-2</v>
      </c>
      <c r="D31" s="25">
        <v>6.8704999999999988E-2</v>
      </c>
      <c r="E31" s="25">
        <v>6.3511111111111115E-2</v>
      </c>
      <c r="F31" s="25">
        <v>0.28846944444444439</v>
      </c>
      <c r="G31" s="25">
        <v>0.22124666666666667</v>
      </c>
      <c r="H31" s="25">
        <v>0.2441277777777778</v>
      </c>
      <c r="J31" s="25">
        <v>7.4948484848484848E-2</v>
      </c>
      <c r="K31" s="25">
        <v>6.0434999999999996E-2</v>
      </c>
      <c r="L31" s="25">
        <v>6.560555555555557E-2</v>
      </c>
      <c r="M31" s="25">
        <v>0.32409166666666667</v>
      </c>
      <c r="N31" s="25">
        <v>0.25520666666666669</v>
      </c>
      <c r="O31" s="25">
        <v>0.27638611111111111</v>
      </c>
      <c r="Q31" s="25">
        <v>0.10389722222222224</v>
      </c>
      <c r="R31" s="25">
        <v>6.7496666666666677E-2</v>
      </c>
      <c r="S31" s="25">
        <v>8.4886111111111121E-2</v>
      </c>
      <c r="T31" s="25">
        <v>0.32075277777777783</v>
      </c>
      <c r="U31" s="25">
        <v>0.26342333333333334</v>
      </c>
      <c r="V31" s="25">
        <v>0.26886666666666664</v>
      </c>
    </row>
    <row r="32" spans="1:22" ht="13.5" thickBot="1">
      <c r="B32" s="18"/>
      <c r="C32" s="26">
        <v>4.5280109385650018E-2</v>
      </c>
      <c r="D32" s="26">
        <v>2.8920762384722517E-2</v>
      </c>
      <c r="E32" s="26">
        <v>3.1317476107826911E-2</v>
      </c>
      <c r="F32" s="26">
        <v>0.17270391984832437</v>
      </c>
      <c r="G32" s="26">
        <v>7.5419184447433882E-2</v>
      </c>
      <c r="H32" s="26">
        <v>0.12159414346055367</v>
      </c>
      <c r="J32" s="26">
        <v>5.2945713001644662E-2</v>
      </c>
      <c r="K32" s="26">
        <v>2.7350844040963104E-2</v>
      </c>
      <c r="L32" s="26">
        <v>3.2765974077372639E-2</v>
      </c>
      <c r="M32" s="26">
        <v>0.16938111060951605</v>
      </c>
      <c r="N32" s="26">
        <v>8.1309099000338836E-2</v>
      </c>
      <c r="O32" s="26">
        <v>0.12382177845542894</v>
      </c>
      <c r="Q32" s="26">
        <v>7.5735018464944737E-2</v>
      </c>
      <c r="R32" s="26">
        <v>2.6162221608765808E-2</v>
      </c>
      <c r="S32" s="26">
        <v>3.0496634880872276E-2</v>
      </c>
      <c r="T32" s="26">
        <v>0.17429025162000392</v>
      </c>
      <c r="U32" s="26">
        <v>5.8938888731789478E-2</v>
      </c>
      <c r="V32" s="26">
        <v>0.11998115003464653</v>
      </c>
    </row>
    <row r="33" ht="13.5" thickTop="1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Y205"/>
  <sheetViews>
    <sheetView workbookViewId="0">
      <pane ySplit="3" topLeftCell="A184" activePane="bottomLeft" state="frozen"/>
      <selection activeCell="E202" activeCellId="1" sqref="E202 E202:E207"/>
      <selection pane="bottomLeft"/>
    </sheetView>
  </sheetViews>
  <sheetFormatPr defaultRowHeight="12.75"/>
  <cols>
    <col min="1" max="1" width="11.28515625" customWidth="1"/>
    <col min="7" max="7" width="10.140625" customWidth="1"/>
    <col min="8" max="8" width="9.5703125" customWidth="1"/>
    <col min="10" max="12" width="9.5703125" customWidth="1"/>
    <col min="13" max="13" width="9.85546875" customWidth="1"/>
    <col min="14" max="14" width="9.28515625" customWidth="1"/>
    <col min="17" max="17" width="9.5703125" customWidth="1"/>
    <col min="20" max="21" width="9.28515625" customWidth="1"/>
    <col min="24" max="25" width="9.28515625" customWidth="1"/>
  </cols>
  <sheetData>
    <row r="1" spans="1:25">
      <c r="A1" s="1" t="s">
        <v>770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>
      <c r="A3" s="2" t="s">
        <v>12</v>
      </c>
      <c r="B3" s="2" t="s">
        <v>60</v>
      </c>
      <c r="C3" t="s">
        <v>734</v>
      </c>
      <c r="D3" s="43" t="s">
        <v>751</v>
      </c>
      <c r="E3" s="2" t="s">
        <v>47</v>
      </c>
      <c r="F3" s="2" t="s">
        <v>0</v>
      </c>
      <c r="G3" s="2" t="s">
        <v>1</v>
      </c>
      <c r="H3" s="2" t="s">
        <v>735</v>
      </c>
      <c r="I3" s="2" t="s">
        <v>2</v>
      </c>
      <c r="J3" s="2" t="s">
        <v>3</v>
      </c>
      <c r="K3" s="2" t="s">
        <v>735</v>
      </c>
      <c r="L3" s="40" t="s">
        <v>4</v>
      </c>
      <c r="M3" s="2" t="s">
        <v>5</v>
      </c>
      <c r="N3" s="42" t="s">
        <v>735</v>
      </c>
      <c r="O3" s="40" t="s">
        <v>6</v>
      </c>
      <c r="P3" s="2" t="s">
        <v>7</v>
      </c>
      <c r="Q3" s="42" t="s">
        <v>735</v>
      </c>
      <c r="R3" s="2" t="s">
        <v>8</v>
      </c>
      <c r="S3" s="2" t="s">
        <v>9</v>
      </c>
      <c r="T3" s="42" t="s">
        <v>753</v>
      </c>
      <c r="U3" s="41" t="s">
        <v>752</v>
      </c>
      <c r="V3" s="2" t="s">
        <v>10</v>
      </c>
      <c r="W3" s="2" t="s">
        <v>11</v>
      </c>
      <c r="X3" s="42" t="s">
        <v>753</v>
      </c>
      <c r="Y3" s="41" t="s">
        <v>752</v>
      </c>
    </row>
    <row r="4" spans="1:25">
      <c r="A4" s="3" t="s">
        <v>127</v>
      </c>
      <c r="B4" s="3">
        <v>1</v>
      </c>
      <c r="C4">
        <f>81.7*9.81</f>
        <v>801.47700000000009</v>
      </c>
      <c r="D4" s="45">
        <v>1.74</v>
      </c>
      <c r="E4" s="3" t="s">
        <v>48</v>
      </c>
      <c r="F4">
        <v>4.02E-2</v>
      </c>
      <c r="G4">
        <v>2213.9</v>
      </c>
      <c r="H4" s="2">
        <f>G4/C4</f>
        <v>2.7622751495052258</v>
      </c>
      <c r="I4">
        <v>9.8000000000000004E-2</v>
      </c>
      <c r="J4">
        <v>1143.3399999999999</v>
      </c>
      <c r="K4" s="2">
        <f>J4/C4</f>
        <v>1.4265412482204727</v>
      </c>
      <c r="L4">
        <v>5.0700000000000002E-2</v>
      </c>
      <c r="M4">
        <v>699.62279999999998</v>
      </c>
      <c r="N4" s="2">
        <f t="shared" ref="N4:N15" si="0">M4/C4</f>
        <v>0.87291687721544087</v>
      </c>
      <c r="O4">
        <v>0.16450000000000001</v>
      </c>
      <c r="P4">
        <v>46.656700000000001</v>
      </c>
      <c r="Q4" s="2">
        <f>P4/C4</f>
        <v>5.8213398512995375E-2</v>
      </c>
      <c r="R4">
        <v>4.9000000000000002E-2</v>
      </c>
      <c r="S4">
        <v>12.35</v>
      </c>
      <c r="T4" s="2">
        <f>ABS(S4)</f>
        <v>12.35</v>
      </c>
      <c r="U4" s="2">
        <f t="shared" ref="U4:U15" si="1">ABS(T4/(C4*D4)*1000)</f>
        <v>8.8557764594932671</v>
      </c>
      <c r="X4" s="2"/>
      <c r="Y4" s="2"/>
    </row>
    <row r="5" spans="1:25">
      <c r="A5" s="3" t="s">
        <v>128</v>
      </c>
      <c r="B5" s="3">
        <v>1</v>
      </c>
      <c r="C5">
        <f>81.7*9.81</f>
        <v>801.47700000000009</v>
      </c>
      <c r="D5" s="45">
        <v>1.74</v>
      </c>
      <c r="E5" s="3" t="s">
        <v>48</v>
      </c>
      <c r="F5">
        <v>0.04</v>
      </c>
      <c r="G5">
        <v>2366.39</v>
      </c>
      <c r="H5" s="2">
        <f t="shared" ref="H5:H68" si="2">G5/C5</f>
        <v>2.9525363797089619</v>
      </c>
      <c r="I5">
        <v>9.6699999999999994E-2</v>
      </c>
      <c r="J5">
        <v>1035.69</v>
      </c>
      <c r="K5" s="2">
        <f t="shared" ref="K5:K67" si="3">J5/C5</f>
        <v>1.2922267264063723</v>
      </c>
      <c r="L5">
        <v>5.5E-2</v>
      </c>
      <c r="M5">
        <v>709.7722</v>
      </c>
      <c r="N5" s="2">
        <f t="shared" si="0"/>
        <v>0.88558024746811193</v>
      </c>
      <c r="O5">
        <v>0.15670000000000001</v>
      </c>
      <c r="P5">
        <v>57.731400000000001</v>
      </c>
      <c r="Q5" s="2">
        <f>P5/C5</f>
        <v>7.2031262282011829E-2</v>
      </c>
      <c r="R5">
        <v>5.5E-2</v>
      </c>
      <c r="S5">
        <v>9.51</v>
      </c>
      <c r="T5" s="2">
        <f t="shared" ref="T5:T68" si="4">ABS(S5)</f>
        <v>9.51</v>
      </c>
      <c r="U5" s="2">
        <f t="shared" si="1"/>
        <v>6.8193064072697149</v>
      </c>
      <c r="V5">
        <v>7.3300000000000004E-2</v>
      </c>
      <c r="W5">
        <v>9.48</v>
      </c>
      <c r="X5" s="2">
        <f t="shared" ref="X5:X68" si="5">ABS(W5)</f>
        <v>9.48</v>
      </c>
      <c r="Y5" s="2">
        <f t="shared" ref="Y5:Y15" si="6">ABS(X5/(C5*D5)*1000)</f>
        <v>6.797794399675805</v>
      </c>
    </row>
    <row r="6" spans="1:25">
      <c r="A6" s="3" t="s">
        <v>129</v>
      </c>
      <c r="B6" s="3">
        <v>1</v>
      </c>
      <c r="C6">
        <f>81.7*9.81</f>
        <v>801.47700000000009</v>
      </c>
      <c r="D6" s="45">
        <v>1.74</v>
      </c>
      <c r="E6" s="3" t="s">
        <v>48</v>
      </c>
      <c r="F6">
        <v>4.2000000000000003E-2</v>
      </c>
      <c r="G6">
        <v>1878.85</v>
      </c>
      <c r="H6" s="2">
        <f t="shared" si="2"/>
        <v>2.344234457133517</v>
      </c>
      <c r="I6">
        <v>8.4000000000000005E-2</v>
      </c>
      <c r="J6">
        <v>1085.56</v>
      </c>
      <c r="K6" s="2">
        <f t="shared" si="3"/>
        <v>1.3544493478914552</v>
      </c>
      <c r="L6">
        <v>6.4500000000000002E-2</v>
      </c>
      <c r="M6">
        <v>489</v>
      </c>
      <c r="N6" s="2">
        <f t="shared" si="0"/>
        <v>0.61012355937849738</v>
      </c>
      <c r="O6">
        <v>0.14099999999999999</v>
      </c>
      <c r="P6">
        <v>36</v>
      </c>
      <c r="Q6" s="2">
        <f>P6/C6</f>
        <v>4.4917071856085698E-2</v>
      </c>
      <c r="R6">
        <v>3.4500000000000003E-2</v>
      </c>
      <c r="S6">
        <v>-3.9</v>
      </c>
      <c r="T6" s="2">
        <f t="shared" si="4"/>
        <v>3.9</v>
      </c>
      <c r="U6" s="2">
        <f t="shared" si="1"/>
        <v>2.7965609872084007</v>
      </c>
      <c r="V6">
        <v>7.8E-2</v>
      </c>
      <c r="W6">
        <v>8.61</v>
      </c>
      <c r="X6" s="2">
        <f t="shared" si="5"/>
        <v>8.61</v>
      </c>
      <c r="Y6" s="2">
        <f t="shared" si="6"/>
        <v>6.1739461794523915</v>
      </c>
    </row>
    <row r="7" spans="1:25">
      <c r="A7" s="3" t="s">
        <v>130</v>
      </c>
      <c r="B7" s="3">
        <v>1</v>
      </c>
      <c r="C7">
        <f>75.5*9.81</f>
        <v>740.65500000000009</v>
      </c>
      <c r="D7" s="44">
        <v>1.78</v>
      </c>
      <c r="E7" s="3" t="s">
        <v>49</v>
      </c>
      <c r="F7">
        <v>4.8000000000000001E-2</v>
      </c>
      <c r="G7">
        <v>1735.96</v>
      </c>
      <c r="H7" s="2">
        <f t="shared" si="2"/>
        <v>2.3438172968521105</v>
      </c>
      <c r="I7">
        <v>0.23200000000000001</v>
      </c>
      <c r="J7">
        <v>65.099999999999994</v>
      </c>
      <c r="K7" s="2">
        <f t="shared" si="3"/>
        <v>8.789517386637502E-2</v>
      </c>
      <c r="L7">
        <v>6.13E-2</v>
      </c>
      <c r="M7">
        <v>644.83180000000004</v>
      </c>
      <c r="N7" s="2">
        <f t="shared" si="0"/>
        <v>0.87062370469381822</v>
      </c>
      <c r="O7">
        <v>0.152</v>
      </c>
      <c r="P7">
        <v>69.078400000000002</v>
      </c>
      <c r="Q7" s="2"/>
      <c r="R7">
        <v>4.8000000000000001E-2</v>
      </c>
      <c r="S7">
        <v>-10.89</v>
      </c>
      <c r="T7" s="2">
        <f t="shared" si="4"/>
        <v>10.89</v>
      </c>
      <c r="U7" s="2">
        <f t="shared" si="1"/>
        <v>8.2602257840558515</v>
      </c>
      <c r="V7">
        <v>0.1067</v>
      </c>
      <c r="W7">
        <v>-2.93</v>
      </c>
      <c r="X7" s="2">
        <f t="shared" si="5"/>
        <v>2.93</v>
      </c>
      <c r="Y7" s="2">
        <f t="shared" si="6"/>
        <v>2.2224482596220061</v>
      </c>
    </row>
    <row r="8" spans="1:25">
      <c r="A8" s="3" t="s">
        <v>131</v>
      </c>
      <c r="B8" s="3">
        <v>1</v>
      </c>
      <c r="C8">
        <f>75.5*9.81</f>
        <v>740.65500000000009</v>
      </c>
      <c r="D8" s="44">
        <v>1.78</v>
      </c>
      <c r="E8" s="3" t="s">
        <v>49</v>
      </c>
      <c r="F8">
        <v>4.3700000000000003E-2</v>
      </c>
      <c r="G8">
        <v>1944.63</v>
      </c>
      <c r="H8" s="2">
        <f t="shared" si="2"/>
        <v>2.6255544079227171</v>
      </c>
      <c r="K8" s="2"/>
      <c r="L8">
        <v>5.4199999999999998E-2</v>
      </c>
      <c r="M8">
        <v>506.24209999999999</v>
      </c>
      <c r="N8" s="2">
        <f t="shared" si="0"/>
        <v>0.68350595081380661</v>
      </c>
      <c r="O8">
        <v>0.1172</v>
      </c>
      <c r="P8">
        <v>50.082299999999996</v>
      </c>
      <c r="Q8" s="2">
        <f>P8/C8</f>
        <v>6.7618931891366418E-2</v>
      </c>
      <c r="R8">
        <v>5.2499999999999998E-2</v>
      </c>
      <c r="S8">
        <v>-11.06</v>
      </c>
      <c r="T8" s="2">
        <f t="shared" si="4"/>
        <v>11.06</v>
      </c>
      <c r="U8" s="2">
        <f t="shared" si="1"/>
        <v>8.3891732939997912</v>
      </c>
      <c r="V8">
        <v>9.0999999999999998E-2</v>
      </c>
      <c r="W8">
        <v>-4.18</v>
      </c>
      <c r="X8" s="2">
        <f t="shared" si="5"/>
        <v>4.18</v>
      </c>
      <c r="Y8" s="2">
        <f t="shared" si="6"/>
        <v>3.1705917150921445</v>
      </c>
    </row>
    <row r="9" spans="1:25">
      <c r="A9" s="3" t="s">
        <v>132</v>
      </c>
      <c r="B9" s="3">
        <v>1</v>
      </c>
      <c r="C9">
        <f>75.5*9.81</f>
        <v>740.65500000000009</v>
      </c>
      <c r="D9" s="44">
        <v>1.78</v>
      </c>
      <c r="E9" s="3" t="s">
        <v>49</v>
      </c>
      <c r="F9">
        <v>4.2200000000000001E-2</v>
      </c>
      <c r="G9">
        <v>1757.62</v>
      </c>
      <c r="H9" s="2">
        <f t="shared" si="2"/>
        <v>2.3730616818896784</v>
      </c>
      <c r="I9">
        <v>0.10349999999999999</v>
      </c>
      <c r="J9">
        <v>1450.15</v>
      </c>
      <c r="K9" s="2">
        <f t="shared" si="3"/>
        <v>1.9579291302968318</v>
      </c>
      <c r="L9">
        <v>4.2200000000000001E-2</v>
      </c>
      <c r="M9">
        <v>879.98979999999995</v>
      </c>
      <c r="N9" s="2">
        <f t="shared" si="0"/>
        <v>1.1881237553246786</v>
      </c>
      <c r="O9">
        <v>0.31819999999999998</v>
      </c>
      <c r="P9">
        <v>68.5608</v>
      </c>
      <c r="Q9" s="2">
        <f>P9/C9</f>
        <v>9.2567794722239083E-2</v>
      </c>
      <c r="R9">
        <v>4.5999999999999999E-2</v>
      </c>
      <c r="S9">
        <v>-8.61</v>
      </c>
      <c r="T9" s="2">
        <f t="shared" si="4"/>
        <v>8.61</v>
      </c>
      <c r="U9" s="2">
        <f t="shared" si="1"/>
        <v>6.5308121212783181</v>
      </c>
      <c r="V9">
        <v>7.6700000000000004E-2</v>
      </c>
      <c r="W9">
        <v>6.99</v>
      </c>
      <c r="X9" s="2">
        <f t="shared" si="5"/>
        <v>6.99</v>
      </c>
      <c r="Y9" s="2">
        <f t="shared" si="6"/>
        <v>5.302018202989017</v>
      </c>
    </row>
    <row r="10" spans="1:25">
      <c r="A10" s="3" t="s">
        <v>133</v>
      </c>
      <c r="B10" s="3">
        <v>1</v>
      </c>
      <c r="C10">
        <f>72*9.81</f>
        <v>706.32</v>
      </c>
      <c r="D10" s="44">
        <v>1.7</v>
      </c>
      <c r="E10" s="3" t="s">
        <v>50</v>
      </c>
      <c r="F10">
        <v>3.3300000000000003E-2</v>
      </c>
      <c r="G10">
        <v>1451.73</v>
      </c>
      <c r="H10" s="2">
        <f t="shared" si="2"/>
        <v>2.055343187223921</v>
      </c>
      <c r="K10" s="2"/>
      <c r="L10">
        <v>0.02</v>
      </c>
      <c r="M10">
        <v>310.38330000000002</v>
      </c>
      <c r="N10" s="2">
        <f t="shared" si="0"/>
        <v>0.43943722392116885</v>
      </c>
      <c r="O10">
        <v>6.13E-2</v>
      </c>
      <c r="P10">
        <v>200.31389999999999</v>
      </c>
      <c r="Q10" s="2">
        <f>P10/C10</f>
        <v>0.28360219164118244</v>
      </c>
      <c r="R10">
        <v>4.9299999999999997E-2</v>
      </c>
      <c r="S10">
        <v>-2.73</v>
      </c>
      <c r="T10" s="2">
        <f t="shared" si="4"/>
        <v>2.73</v>
      </c>
      <c r="U10" s="2">
        <f t="shared" si="1"/>
        <v>2.2735903739681391</v>
      </c>
      <c r="V10">
        <v>7.8700000000000006E-2</v>
      </c>
      <c r="W10">
        <v>2.8</v>
      </c>
      <c r="X10" s="2">
        <f t="shared" si="5"/>
        <v>2.8</v>
      </c>
      <c r="Y10" s="2">
        <f t="shared" si="6"/>
        <v>2.3318875630442455</v>
      </c>
    </row>
    <row r="11" spans="1:25">
      <c r="A11" s="3" t="s">
        <v>134</v>
      </c>
      <c r="B11" s="3">
        <v>1</v>
      </c>
      <c r="C11">
        <f>72*9.81</f>
        <v>706.32</v>
      </c>
      <c r="D11" s="44">
        <v>1.7</v>
      </c>
      <c r="E11" s="3" t="s">
        <v>50</v>
      </c>
      <c r="F11">
        <v>3.4000000000000002E-2</v>
      </c>
      <c r="G11">
        <v>1929.09</v>
      </c>
      <c r="H11" s="2">
        <f t="shared" si="2"/>
        <v>2.7311841658171931</v>
      </c>
      <c r="I11" s="3"/>
      <c r="J11" s="3"/>
      <c r="K11" s="2"/>
      <c r="L11">
        <v>2.2700000000000001E-2</v>
      </c>
      <c r="M11">
        <v>363.5703764059993</v>
      </c>
      <c r="N11" s="2">
        <f t="shared" si="0"/>
        <v>0.51473889512685367</v>
      </c>
      <c r="O11">
        <v>6.5199999999999994E-2</v>
      </c>
      <c r="P11">
        <v>155.53989999999999</v>
      </c>
      <c r="Q11" s="2">
        <f>P11/C11</f>
        <v>0.22021166043719556</v>
      </c>
      <c r="R11">
        <v>2.8299999999999999E-2</v>
      </c>
      <c r="S11">
        <v>3.87</v>
      </c>
      <c r="T11" s="2">
        <f t="shared" si="4"/>
        <v>3.87</v>
      </c>
      <c r="U11" s="2">
        <f t="shared" si="1"/>
        <v>3.2230017389218681</v>
      </c>
      <c r="V11">
        <v>8.2199999999999995E-2</v>
      </c>
      <c r="W11">
        <v>3.99</v>
      </c>
      <c r="X11" s="2">
        <f t="shared" si="5"/>
        <v>3.99</v>
      </c>
      <c r="Y11" s="2">
        <f t="shared" si="6"/>
        <v>3.3229397773380502</v>
      </c>
    </row>
    <row r="12" spans="1:25">
      <c r="A12" s="3" t="s">
        <v>135</v>
      </c>
      <c r="B12" s="3">
        <v>1</v>
      </c>
      <c r="C12">
        <f>72*9.81</f>
        <v>706.32</v>
      </c>
      <c r="D12" s="44">
        <v>1.7</v>
      </c>
      <c r="E12" s="3" t="s">
        <v>50</v>
      </c>
      <c r="F12">
        <v>3.9699999999999999E-2</v>
      </c>
      <c r="G12">
        <v>1962.53</v>
      </c>
      <c r="H12" s="2">
        <f t="shared" si="2"/>
        <v>2.7785281458828859</v>
      </c>
      <c r="K12" s="2"/>
      <c r="L12">
        <v>2.9700000000000001E-2</v>
      </c>
      <c r="M12">
        <v>269.98242035362233</v>
      </c>
      <c r="N12" s="2">
        <f t="shared" si="0"/>
        <v>0.38223810787408302</v>
      </c>
      <c r="O12">
        <v>8.5000000000000006E-2</v>
      </c>
      <c r="P12">
        <v>105.3857</v>
      </c>
      <c r="Q12" s="2">
        <f>P12/C12</f>
        <v>0.14920390191414656</v>
      </c>
      <c r="R12">
        <v>3.6799999999999999E-2</v>
      </c>
      <c r="S12">
        <v>2.84</v>
      </c>
      <c r="T12" s="2">
        <f t="shared" si="4"/>
        <v>2.84</v>
      </c>
      <c r="U12" s="2">
        <f t="shared" si="1"/>
        <v>2.3652002425163059</v>
      </c>
      <c r="V12">
        <v>8.3599999999999994E-2</v>
      </c>
      <c r="W12">
        <v>4.28</v>
      </c>
      <c r="X12" s="2">
        <f t="shared" si="5"/>
        <v>4.28</v>
      </c>
      <c r="Y12" s="2">
        <f t="shared" si="6"/>
        <v>3.5644567035104902</v>
      </c>
    </row>
    <row r="13" spans="1:25">
      <c r="A13" s="3" t="s">
        <v>136</v>
      </c>
      <c r="B13" s="3">
        <v>1</v>
      </c>
      <c r="C13">
        <f>78*9.81</f>
        <v>765.18000000000006</v>
      </c>
      <c r="D13" s="44">
        <v>1.8</v>
      </c>
      <c r="E13" s="3" t="s">
        <v>51</v>
      </c>
      <c r="F13">
        <v>4.8000000000000001E-2</v>
      </c>
      <c r="G13">
        <v>2280.9699999999998</v>
      </c>
      <c r="H13" s="2">
        <f t="shared" si="2"/>
        <v>2.9809587286651502</v>
      </c>
      <c r="I13" s="3">
        <v>0.10199999999999999</v>
      </c>
      <c r="J13" s="3">
        <v>868</v>
      </c>
      <c r="K13" s="2">
        <f t="shared" si="3"/>
        <v>1.1343736114378316</v>
      </c>
      <c r="L13">
        <v>5.6000000000000001E-2</v>
      </c>
      <c r="M13">
        <v>989.34879999999998</v>
      </c>
      <c r="N13" s="2">
        <f t="shared" si="0"/>
        <v>1.2929621788337384</v>
      </c>
      <c r="Q13" s="2"/>
      <c r="R13">
        <v>4.2000000000000003E-2</v>
      </c>
      <c r="S13">
        <v>-1.7</v>
      </c>
      <c r="T13" s="2">
        <f t="shared" si="4"/>
        <v>1.7</v>
      </c>
      <c r="U13" s="2">
        <f t="shared" si="1"/>
        <v>1.234277483003273</v>
      </c>
      <c r="V13">
        <v>8.5999999999999993E-2</v>
      </c>
      <c r="W13">
        <v>8.58</v>
      </c>
      <c r="X13" s="2">
        <f t="shared" si="5"/>
        <v>8.58</v>
      </c>
      <c r="Y13" s="2">
        <f t="shared" si="6"/>
        <v>6.2294710612753423</v>
      </c>
    </row>
    <row r="14" spans="1:25">
      <c r="A14" s="3" t="s">
        <v>137</v>
      </c>
      <c r="B14" s="3">
        <v>1</v>
      </c>
      <c r="C14">
        <f>78*9.81</f>
        <v>765.18000000000006</v>
      </c>
      <c r="D14" s="44">
        <v>1.8</v>
      </c>
      <c r="E14" s="3" t="s">
        <v>51</v>
      </c>
      <c r="F14">
        <v>4.5499999999999999E-2</v>
      </c>
      <c r="G14">
        <v>2456.56</v>
      </c>
      <c r="H14" s="2">
        <f t="shared" si="2"/>
        <v>3.2104341462139625</v>
      </c>
      <c r="I14">
        <v>0.1062</v>
      </c>
      <c r="J14">
        <v>1016.77</v>
      </c>
      <c r="K14" s="2">
        <f t="shared" si="3"/>
        <v>1.3287984526516636</v>
      </c>
      <c r="L14">
        <v>4.7699999999999999E-2</v>
      </c>
      <c r="M14">
        <v>1130.0107</v>
      </c>
      <c r="N14" s="2">
        <f t="shared" si="0"/>
        <v>1.4767906897723411</v>
      </c>
      <c r="O14">
        <v>0.182</v>
      </c>
      <c r="P14">
        <v>46.7485</v>
      </c>
      <c r="Q14" s="2">
        <f>P14/C14</f>
        <v>6.1094775085600767E-2</v>
      </c>
      <c r="R14">
        <v>2.1700000000000001E-2</v>
      </c>
      <c r="S14">
        <v>-2.08</v>
      </c>
      <c r="T14" s="2">
        <f t="shared" si="4"/>
        <v>2.08</v>
      </c>
      <c r="U14" s="2">
        <f t="shared" si="1"/>
        <v>1.5101748027334163</v>
      </c>
      <c r="V14">
        <v>8.0199999999999994E-2</v>
      </c>
      <c r="W14">
        <v>15.62</v>
      </c>
      <c r="X14" s="2">
        <f t="shared" si="5"/>
        <v>15.62</v>
      </c>
      <c r="Y14" s="2">
        <f t="shared" si="6"/>
        <v>11.340831932065367</v>
      </c>
    </row>
    <row r="15" spans="1:25">
      <c r="A15" s="3" t="s">
        <v>138</v>
      </c>
      <c r="B15" s="3">
        <v>1</v>
      </c>
      <c r="C15">
        <f>78*9.81</f>
        <v>765.18000000000006</v>
      </c>
      <c r="D15" s="44">
        <v>1.8</v>
      </c>
      <c r="E15" s="3" t="s">
        <v>51</v>
      </c>
      <c r="F15">
        <v>5.3199999999999997E-2</v>
      </c>
      <c r="G15">
        <v>2230.5300000000002</v>
      </c>
      <c r="H15" s="2">
        <f t="shared" si="2"/>
        <v>2.9150395985258371</v>
      </c>
      <c r="I15">
        <v>0.11840000000000001</v>
      </c>
      <c r="J15">
        <v>860.13</v>
      </c>
      <c r="K15" s="2">
        <f t="shared" si="3"/>
        <v>1.1240884497765231</v>
      </c>
      <c r="L15">
        <v>5.5599999999999997E-2</v>
      </c>
      <c r="M15">
        <v>1115.4654</v>
      </c>
      <c r="N15" s="2">
        <f t="shared" si="0"/>
        <v>1.4577816984239003</v>
      </c>
      <c r="Q15" s="2"/>
      <c r="R15">
        <v>3.8699999999999998E-2</v>
      </c>
      <c r="S15">
        <v>-6.19</v>
      </c>
      <c r="T15" s="2">
        <f t="shared" si="4"/>
        <v>6.19</v>
      </c>
      <c r="U15" s="2">
        <f t="shared" si="1"/>
        <v>4.4942221292883877</v>
      </c>
      <c r="V15">
        <v>8.6999999999999994E-2</v>
      </c>
      <c r="W15">
        <v>10.86</v>
      </c>
      <c r="X15" s="2">
        <f t="shared" si="5"/>
        <v>10.86</v>
      </c>
      <c r="Y15" s="2">
        <f t="shared" si="6"/>
        <v>7.8848549796562022</v>
      </c>
    </row>
    <row r="16" spans="1:25">
      <c r="A16" s="3"/>
      <c r="B16" s="3">
        <v>1</v>
      </c>
      <c r="C16">
        <f>85*9.81</f>
        <v>833.85</v>
      </c>
      <c r="D16" s="44">
        <v>1.95</v>
      </c>
      <c r="E16" s="3" t="s">
        <v>90</v>
      </c>
      <c r="H16" s="2"/>
      <c r="K16" s="2"/>
      <c r="L16" s="2"/>
      <c r="N16" s="2"/>
      <c r="Q16" s="2"/>
      <c r="T16" s="2"/>
      <c r="U16" s="2"/>
      <c r="X16" s="2"/>
      <c r="Y16" s="2"/>
    </row>
    <row r="17" spans="1:25">
      <c r="A17" s="3"/>
      <c r="B17" s="3">
        <v>1</v>
      </c>
      <c r="C17">
        <f>85*9.81</f>
        <v>833.85</v>
      </c>
      <c r="D17" s="44">
        <v>1.95</v>
      </c>
      <c r="E17" s="3" t="s">
        <v>90</v>
      </c>
      <c r="H17" s="2"/>
      <c r="K17" s="2"/>
      <c r="L17" s="2"/>
      <c r="N17" s="2"/>
      <c r="Q17" s="2"/>
      <c r="T17" s="2"/>
      <c r="U17" s="2"/>
      <c r="X17" s="2"/>
      <c r="Y17" s="2"/>
    </row>
    <row r="18" spans="1:25">
      <c r="A18" s="3"/>
      <c r="B18" s="3">
        <v>1</v>
      </c>
      <c r="C18">
        <f>85*9.81</f>
        <v>833.85</v>
      </c>
      <c r="D18" s="44">
        <v>1.95</v>
      </c>
      <c r="E18" s="3" t="s">
        <v>90</v>
      </c>
      <c r="H18" s="2"/>
      <c r="K18" s="2"/>
      <c r="L18" s="2"/>
      <c r="N18" s="2"/>
      <c r="Q18" s="2"/>
      <c r="T18" s="2"/>
      <c r="U18" s="2"/>
      <c r="X18" s="2"/>
      <c r="Y18" s="2"/>
    </row>
    <row r="19" spans="1:25">
      <c r="A19" s="3" t="s">
        <v>139</v>
      </c>
      <c r="B19" s="3">
        <v>1</v>
      </c>
      <c r="C19">
        <f>67*9.81</f>
        <v>657.27</v>
      </c>
      <c r="D19" s="44">
        <v>1.79</v>
      </c>
      <c r="E19" s="3" t="s">
        <v>52</v>
      </c>
      <c r="F19">
        <v>3.1699999999999999E-2</v>
      </c>
      <c r="G19">
        <v>2422.39</v>
      </c>
      <c r="H19" s="2">
        <f t="shared" si="2"/>
        <v>3.6855325817396198</v>
      </c>
      <c r="I19">
        <v>9.9699999999999997E-2</v>
      </c>
      <c r="J19">
        <v>1141.7</v>
      </c>
      <c r="K19" s="2">
        <f t="shared" si="3"/>
        <v>1.7370334869992545</v>
      </c>
      <c r="L19">
        <v>3.1699999999999999E-2</v>
      </c>
      <c r="M19">
        <v>700.06050000000005</v>
      </c>
      <c r="N19" s="2">
        <f>M19/C19</f>
        <v>1.0651033821717104</v>
      </c>
      <c r="O19">
        <v>6.8099999999999994E-2</v>
      </c>
      <c r="P19">
        <v>588.90620000000001</v>
      </c>
      <c r="Q19" s="2">
        <f>P19/C19</f>
        <v>0.89598825444642238</v>
      </c>
      <c r="R19">
        <v>2.69E-2</v>
      </c>
      <c r="S19">
        <v>-6.21</v>
      </c>
      <c r="T19" s="2">
        <f t="shared" si="4"/>
        <v>6.21</v>
      </c>
      <c r="U19" s="2">
        <f t="shared" ref="U19:U42" si="7">ABS(T19/(C19*D19)*1000)</f>
        <v>5.2783083710145906</v>
      </c>
      <c r="V19">
        <v>9.3399999999999997E-2</v>
      </c>
      <c r="W19">
        <v>-3.25</v>
      </c>
      <c r="X19" s="2">
        <f t="shared" si="5"/>
        <v>3.25</v>
      </c>
      <c r="Y19" s="2">
        <f t="shared" ref="Y19:Y40" si="8">ABS(X19/(C19*D19)*1000)</f>
        <v>2.7623997110784893</v>
      </c>
    </row>
    <row r="20" spans="1:25">
      <c r="A20" s="3" t="s">
        <v>140</v>
      </c>
      <c r="B20" s="3">
        <v>1</v>
      </c>
      <c r="C20">
        <f>67*9.81</f>
        <v>657.27</v>
      </c>
      <c r="D20" s="44">
        <v>1.79</v>
      </c>
      <c r="E20" s="3" t="s">
        <v>52</v>
      </c>
      <c r="F20">
        <v>3.85E-2</v>
      </c>
      <c r="G20">
        <v>1994.53</v>
      </c>
      <c r="H20" s="2">
        <f t="shared" si="2"/>
        <v>3.0345672250368949</v>
      </c>
      <c r="I20">
        <v>0.1103</v>
      </c>
      <c r="J20">
        <v>1060.9100000000001</v>
      </c>
      <c r="K20" s="2">
        <f t="shared" si="3"/>
        <v>1.6141159645199084</v>
      </c>
      <c r="L20">
        <v>3.6700000000000003E-2</v>
      </c>
      <c r="M20">
        <v>1021.2421000000001</v>
      </c>
      <c r="N20" s="2">
        <f>M20/C20</f>
        <v>1.5537634457681015</v>
      </c>
      <c r="O20">
        <v>7.17E-2</v>
      </c>
      <c r="P20">
        <v>604.92110000000002</v>
      </c>
      <c r="Q20" s="2">
        <f>P20/C20</f>
        <v>0.92035404019657074</v>
      </c>
      <c r="R20">
        <v>2.4500000000000001E-2</v>
      </c>
      <c r="S20">
        <v>-6.28</v>
      </c>
      <c r="T20" s="2">
        <f t="shared" si="4"/>
        <v>6.28</v>
      </c>
      <c r="U20" s="2">
        <f t="shared" si="7"/>
        <v>5.3378062109455113</v>
      </c>
      <c r="V20">
        <v>9.4500000000000001E-2</v>
      </c>
      <c r="W20">
        <v>-6.78</v>
      </c>
      <c r="X20" s="2">
        <f t="shared" si="5"/>
        <v>6.78</v>
      </c>
      <c r="Y20" s="2">
        <f t="shared" si="8"/>
        <v>5.7627907818806641</v>
      </c>
    </row>
    <row r="21" spans="1:25">
      <c r="A21" s="3" t="s">
        <v>141</v>
      </c>
      <c r="B21" s="3">
        <v>1</v>
      </c>
      <c r="C21">
        <f>67*9.81</f>
        <v>657.27</v>
      </c>
      <c r="D21" s="44">
        <v>1.79</v>
      </c>
      <c r="E21" s="3" t="s">
        <v>52</v>
      </c>
      <c r="F21">
        <v>3.9600000000000003E-2</v>
      </c>
      <c r="G21">
        <v>2225.98</v>
      </c>
      <c r="H21" s="2">
        <f t="shared" si="2"/>
        <v>3.3867056156526241</v>
      </c>
      <c r="I21">
        <v>0.1396</v>
      </c>
      <c r="J21">
        <v>886.74</v>
      </c>
      <c r="K21" s="2">
        <f t="shared" si="3"/>
        <v>1.349125929983112</v>
      </c>
      <c r="L21">
        <v>4.3700000000000003E-2</v>
      </c>
      <c r="M21">
        <v>1040.0410999999999</v>
      </c>
      <c r="N21" s="2">
        <f>M21/C21</f>
        <v>1.5823650858855569</v>
      </c>
      <c r="Q21" s="2"/>
      <c r="R21">
        <v>2.29E-2</v>
      </c>
      <c r="S21">
        <v>-2.57</v>
      </c>
      <c r="T21" s="2">
        <f t="shared" si="4"/>
        <v>2.57</v>
      </c>
      <c r="U21" s="2">
        <f t="shared" si="7"/>
        <v>2.1844206946066818</v>
      </c>
      <c r="V21">
        <v>0.14169999999999999</v>
      </c>
      <c r="W21">
        <v>-13.99</v>
      </c>
      <c r="X21" s="2">
        <f t="shared" si="5"/>
        <v>13.99</v>
      </c>
      <c r="Y21" s="2">
        <f t="shared" si="8"/>
        <v>11.891068294765558</v>
      </c>
    </row>
    <row r="22" spans="1:25">
      <c r="A22" s="3" t="s">
        <v>142</v>
      </c>
      <c r="B22" s="3">
        <v>1</v>
      </c>
      <c r="C22">
        <f>72.5*9.81</f>
        <v>711.22500000000002</v>
      </c>
      <c r="D22" s="44">
        <v>1.79</v>
      </c>
      <c r="E22" s="3" t="s">
        <v>53</v>
      </c>
      <c r="F22">
        <v>4.2000000000000003E-2</v>
      </c>
      <c r="G22">
        <v>1930.43</v>
      </c>
      <c r="H22" s="2">
        <f t="shared" si="2"/>
        <v>2.7142324862033815</v>
      </c>
      <c r="K22" s="2"/>
      <c r="L22">
        <v>5.9499999999999997E-2</v>
      </c>
      <c r="M22">
        <v>979.15110000000004</v>
      </c>
      <c r="N22" s="2">
        <f>M22/C22</f>
        <v>1.3767107455446588</v>
      </c>
      <c r="O22">
        <v>0.16619999999999999</v>
      </c>
      <c r="P22">
        <v>35.738300000000002</v>
      </c>
      <c r="Q22" s="2">
        <f>P22/C22</f>
        <v>5.0248936693732649E-2</v>
      </c>
      <c r="R22">
        <v>4.2000000000000003E-2</v>
      </c>
      <c r="S22">
        <v>-8.57</v>
      </c>
      <c r="T22" s="2">
        <f t="shared" si="4"/>
        <v>8.57</v>
      </c>
      <c r="U22" s="2">
        <f t="shared" si="7"/>
        <v>6.7316383664897943</v>
      </c>
      <c r="V22">
        <v>9.9699999999999997E-2</v>
      </c>
      <c r="W22">
        <v>3.86</v>
      </c>
      <c r="X22" s="2">
        <f t="shared" si="5"/>
        <v>3.86</v>
      </c>
      <c r="Y22" s="2">
        <f t="shared" si="8"/>
        <v>3.0319864754551467</v>
      </c>
    </row>
    <row r="23" spans="1:25">
      <c r="A23" s="3" t="s">
        <v>143</v>
      </c>
      <c r="B23" s="3">
        <v>1</v>
      </c>
      <c r="C23">
        <f>72.5*9.81</f>
        <v>711.22500000000002</v>
      </c>
      <c r="D23" s="44">
        <v>1.79</v>
      </c>
      <c r="E23" s="3" t="s">
        <v>53</v>
      </c>
      <c r="F23">
        <v>4.1700000000000001E-2</v>
      </c>
      <c r="G23">
        <v>1661.29</v>
      </c>
      <c r="H23" s="2">
        <f t="shared" si="2"/>
        <v>2.3358149671341697</v>
      </c>
      <c r="K23" s="2"/>
      <c r="L23">
        <v>0.06</v>
      </c>
      <c r="M23">
        <v>877.23710000000005</v>
      </c>
      <c r="N23" s="2">
        <f>M23/C23</f>
        <v>1.233417132412387</v>
      </c>
      <c r="O23">
        <v>0.16</v>
      </c>
      <c r="P23">
        <v>27</v>
      </c>
      <c r="Q23" s="2">
        <f>P23/C23</f>
        <v>3.7962670041126224E-2</v>
      </c>
      <c r="R23">
        <v>5.5E-2</v>
      </c>
      <c r="S23">
        <v>-8.83</v>
      </c>
      <c r="T23" s="2">
        <f t="shared" si="4"/>
        <v>8.83</v>
      </c>
      <c r="U23" s="2">
        <f t="shared" si="7"/>
        <v>6.9358654347847004</v>
      </c>
      <c r="V23">
        <v>0.1283</v>
      </c>
      <c r="W23">
        <v>1.96</v>
      </c>
      <c r="X23" s="2">
        <f t="shared" si="5"/>
        <v>1.96</v>
      </c>
      <c r="Y23" s="2">
        <f t="shared" si="8"/>
        <v>1.5395578994539085</v>
      </c>
    </row>
    <row r="24" spans="1:25">
      <c r="A24" s="3" t="s">
        <v>144</v>
      </c>
      <c r="B24" s="3">
        <v>1</v>
      </c>
      <c r="C24">
        <f>72.5*9.81</f>
        <v>711.22500000000002</v>
      </c>
      <c r="D24" s="44">
        <v>1.79</v>
      </c>
      <c r="E24" s="3" t="s">
        <v>53</v>
      </c>
      <c r="F24">
        <v>4.3999999999999997E-2</v>
      </c>
      <c r="G24">
        <v>2219.94</v>
      </c>
      <c r="H24" s="2">
        <f t="shared" si="2"/>
        <v>3.1212907307813982</v>
      </c>
      <c r="K24" s="2"/>
      <c r="L24">
        <v>5.8700000000000002E-2</v>
      </c>
      <c r="M24">
        <v>994.45860000000005</v>
      </c>
      <c r="N24" s="2"/>
      <c r="O24">
        <v>0.17419999999999999</v>
      </c>
      <c r="P24">
        <v>21.314800000000002</v>
      </c>
      <c r="Q24" s="2">
        <f>P24/C24</f>
        <v>2.9969137755281382E-2</v>
      </c>
      <c r="R24">
        <v>4.2200000000000001E-2</v>
      </c>
      <c r="S24">
        <v>-14.94</v>
      </c>
      <c r="T24" s="2">
        <f t="shared" si="4"/>
        <v>14.94</v>
      </c>
      <c r="U24" s="2">
        <f t="shared" si="7"/>
        <v>11.735201539714998</v>
      </c>
      <c r="V24">
        <v>0.11</v>
      </c>
      <c r="W24">
        <v>1.48</v>
      </c>
      <c r="X24" s="2">
        <f t="shared" si="5"/>
        <v>1.48</v>
      </c>
      <c r="Y24" s="2">
        <f t="shared" si="8"/>
        <v>1.1625233118325433</v>
      </c>
    </row>
    <row r="25" spans="1:25">
      <c r="A25" s="3" t="s">
        <v>145</v>
      </c>
      <c r="B25" s="3">
        <v>1</v>
      </c>
      <c r="C25">
        <f>62*9.81</f>
        <v>608.22</v>
      </c>
      <c r="D25" s="44">
        <v>1.66</v>
      </c>
      <c r="E25" s="3" t="s">
        <v>54</v>
      </c>
      <c r="F25">
        <v>4.3999999999999997E-2</v>
      </c>
      <c r="G25">
        <v>1947.71</v>
      </c>
      <c r="H25" s="2">
        <f t="shared" si="2"/>
        <v>3.2023116635427971</v>
      </c>
      <c r="I25">
        <v>9.6299999999999997E-2</v>
      </c>
      <c r="J25">
        <v>1040.18</v>
      </c>
      <c r="K25" s="2">
        <f t="shared" si="3"/>
        <v>1.7102035447699846</v>
      </c>
      <c r="L25">
        <v>5.7799999999999997E-2</v>
      </c>
      <c r="M25">
        <v>710.51990000000001</v>
      </c>
      <c r="N25" s="2">
        <f>M25/C25</f>
        <v>1.168195554240242</v>
      </c>
      <c r="O25">
        <v>0.2475</v>
      </c>
      <c r="P25">
        <v>31.810500000000001</v>
      </c>
      <c r="Q25" s="2"/>
      <c r="R25">
        <v>2.75E-2</v>
      </c>
      <c r="S25">
        <v>3.02</v>
      </c>
      <c r="T25" s="2">
        <f t="shared" si="4"/>
        <v>3.02</v>
      </c>
      <c r="U25" s="2">
        <f t="shared" si="7"/>
        <v>2.9911497623125429</v>
      </c>
      <c r="V25">
        <v>9.6299999999999997E-2</v>
      </c>
      <c r="W25">
        <v>6.12</v>
      </c>
      <c r="X25" s="2">
        <f t="shared" si="5"/>
        <v>6.12</v>
      </c>
      <c r="Y25" s="2">
        <f t="shared" si="8"/>
        <v>6.0615352799181332</v>
      </c>
    </row>
    <row r="26" spans="1:25">
      <c r="A26" s="3" t="s">
        <v>146</v>
      </c>
      <c r="B26" s="3">
        <v>1</v>
      </c>
      <c r="C26">
        <f>62*9.81</f>
        <v>608.22</v>
      </c>
      <c r="D26" s="44">
        <v>1.66</v>
      </c>
      <c r="E26" s="3" t="s">
        <v>54</v>
      </c>
      <c r="F26">
        <v>3.4799999999999998E-2</v>
      </c>
      <c r="G26">
        <v>2175.4299999999998</v>
      </c>
      <c r="H26" s="2">
        <f t="shared" si="2"/>
        <v>3.5767156620959515</v>
      </c>
      <c r="I26">
        <v>7.5999999999999998E-2</v>
      </c>
      <c r="J26">
        <v>1176.71</v>
      </c>
      <c r="K26" s="2">
        <f t="shared" si="3"/>
        <v>1.9346782414257999</v>
      </c>
      <c r="L26">
        <v>3.4799999999999998E-2</v>
      </c>
      <c r="M26">
        <v>795.70820000000003</v>
      </c>
      <c r="N26" s="2">
        <f>M26/C26</f>
        <v>1.3082572095623295</v>
      </c>
      <c r="O26">
        <v>0.26919999999999999</v>
      </c>
      <c r="P26">
        <v>64.6006</v>
      </c>
      <c r="Q26" s="2">
        <f>P26/C26</f>
        <v>0.10621255466771891</v>
      </c>
      <c r="R26">
        <v>4.7500000000000001E-2</v>
      </c>
      <c r="S26">
        <v>-3.37</v>
      </c>
      <c r="T26" s="2">
        <f t="shared" si="4"/>
        <v>3.37</v>
      </c>
      <c r="U26" s="2">
        <f t="shared" si="7"/>
        <v>3.337806191719626</v>
      </c>
      <c r="V26">
        <v>7.2800000000000004E-2</v>
      </c>
      <c r="W26">
        <v>4.25</v>
      </c>
      <c r="X26" s="2">
        <f t="shared" si="5"/>
        <v>4.25</v>
      </c>
      <c r="Y26" s="2">
        <f t="shared" si="8"/>
        <v>4.2093994999431485</v>
      </c>
    </row>
    <row r="27" spans="1:25">
      <c r="A27" s="3" t="s">
        <v>147</v>
      </c>
      <c r="B27" s="3">
        <v>1</v>
      </c>
      <c r="C27">
        <f>62*9.81</f>
        <v>608.22</v>
      </c>
      <c r="D27" s="44">
        <v>1.66</v>
      </c>
      <c r="E27" s="3" t="s">
        <v>54</v>
      </c>
      <c r="F27">
        <v>4.1300000000000003E-2</v>
      </c>
      <c r="G27">
        <v>1923.74</v>
      </c>
      <c r="H27" s="2">
        <f t="shared" si="2"/>
        <v>3.1629015816645292</v>
      </c>
      <c r="I27">
        <v>9.0399999999999994E-2</v>
      </c>
      <c r="J27">
        <v>1051.0999999999999</v>
      </c>
      <c r="K27" s="2">
        <f t="shared" si="3"/>
        <v>1.7281575745618361</v>
      </c>
      <c r="L27">
        <v>4.9099999999999998E-2</v>
      </c>
      <c r="M27">
        <v>707.77840000000003</v>
      </c>
      <c r="N27" s="2">
        <f>M27/C27</f>
        <v>1.1636881391601723</v>
      </c>
      <c r="Q27" s="2"/>
      <c r="R27">
        <v>3.3599999999999998E-2</v>
      </c>
      <c r="S27">
        <v>2.8</v>
      </c>
      <c r="T27" s="2">
        <f t="shared" si="4"/>
        <v>2.8</v>
      </c>
      <c r="U27" s="2">
        <f t="shared" si="7"/>
        <v>2.7732514352566624</v>
      </c>
      <c r="V27">
        <v>8.5300000000000001E-2</v>
      </c>
      <c r="W27">
        <v>7.55</v>
      </c>
      <c r="X27" s="2">
        <f t="shared" si="5"/>
        <v>7.55</v>
      </c>
      <c r="Y27" s="2">
        <f t="shared" si="8"/>
        <v>7.4778744057813569</v>
      </c>
    </row>
    <row r="28" spans="1:25">
      <c r="A28" s="3" t="s">
        <v>148</v>
      </c>
      <c r="B28" s="3">
        <v>1</v>
      </c>
      <c r="C28">
        <f>55.5*9.81</f>
        <v>544.45500000000004</v>
      </c>
      <c r="D28" s="44">
        <v>1.55</v>
      </c>
      <c r="E28" s="3" t="s">
        <v>55</v>
      </c>
      <c r="F28">
        <v>4.5999999999999999E-2</v>
      </c>
      <c r="G28">
        <v>1418.7</v>
      </c>
      <c r="H28" s="2">
        <f t="shared" si="2"/>
        <v>2.6057249910460918</v>
      </c>
      <c r="I28">
        <v>0.10349999999999999</v>
      </c>
      <c r="J28">
        <v>987.26</v>
      </c>
      <c r="K28" s="2">
        <f t="shared" si="3"/>
        <v>1.8132995380701802</v>
      </c>
      <c r="L28">
        <v>6.7100000000000007E-2</v>
      </c>
      <c r="M28">
        <v>503.0582</v>
      </c>
      <c r="N28" s="2"/>
      <c r="O28">
        <v>6.7100000000000007E-2</v>
      </c>
      <c r="P28">
        <v>503.0582</v>
      </c>
      <c r="Q28" s="2">
        <f>P28/C28</f>
        <v>0.92396653534268203</v>
      </c>
      <c r="R28">
        <v>7.7000000000000002E-3</v>
      </c>
      <c r="S28">
        <v>-4.0999999999999996</v>
      </c>
      <c r="T28" s="2">
        <f t="shared" si="4"/>
        <v>4.0999999999999996</v>
      </c>
      <c r="U28" s="2">
        <f t="shared" si="7"/>
        <v>4.8583653200403711</v>
      </c>
      <c r="V28">
        <v>9.7799999999999998E-2</v>
      </c>
      <c r="W28">
        <v>8.09</v>
      </c>
      <c r="X28" s="2">
        <f t="shared" si="5"/>
        <v>8.09</v>
      </c>
      <c r="Y28" s="2">
        <f t="shared" si="8"/>
        <v>9.5863842534455124</v>
      </c>
    </row>
    <row r="29" spans="1:25">
      <c r="A29" s="3" t="s">
        <v>149</v>
      </c>
      <c r="B29" s="3">
        <v>1</v>
      </c>
      <c r="C29">
        <f>55.5*9.81</f>
        <v>544.45500000000004</v>
      </c>
      <c r="D29" s="44">
        <v>1.55</v>
      </c>
      <c r="E29" s="3" t="s">
        <v>55</v>
      </c>
      <c r="F29">
        <v>3.3300000000000003E-2</v>
      </c>
      <c r="G29">
        <v>2110.66</v>
      </c>
      <c r="H29" s="2">
        <f t="shared" si="2"/>
        <v>3.8766472894913258</v>
      </c>
      <c r="I29">
        <v>7.9200000000000007E-2</v>
      </c>
      <c r="J29">
        <v>929.23</v>
      </c>
      <c r="K29" s="2">
        <f t="shared" si="3"/>
        <v>1.7067158902021287</v>
      </c>
      <c r="L29">
        <v>3.3300000000000003E-2</v>
      </c>
      <c r="M29">
        <v>449.24180000000001</v>
      </c>
      <c r="N29" s="2">
        <f t="shared" ref="N29:N41" si="9">M29/C29</f>
        <v>0.82512200273668157</v>
      </c>
      <c r="O29">
        <v>6.3299999999999995E-2</v>
      </c>
      <c r="P29">
        <v>360.2577</v>
      </c>
      <c r="Q29" s="2">
        <f>P29/C29</f>
        <v>0.66168498774003359</v>
      </c>
      <c r="R29">
        <v>2.53E-2</v>
      </c>
      <c r="S29">
        <v>-6.47</v>
      </c>
      <c r="T29" s="2">
        <f t="shared" si="4"/>
        <v>6.47</v>
      </c>
      <c r="U29" s="2">
        <f t="shared" si="7"/>
        <v>7.6667374684539507</v>
      </c>
      <c r="V29">
        <v>0.1045</v>
      </c>
      <c r="W29">
        <v>5.77</v>
      </c>
      <c r="X29" s="2">
        <f t="shared" si="5"/>
        <v>5.77</v>
      </c>
      <c r="Y29" s="2">
        <f t="shared" si="8"/>
        <v>6.8372604625933997</v>
      </c>
    </row>
    <row r="30" spans="1:25">
      <c r="A30" s="3" t="s">
        <v>150</v>
      </c>
      <c r="B30" s="3">
        <v>1</v>
      </c>
      <c r="C30">
        <f>55.5*9.81</f>
        <v>544.45500000000004</v>
      </c>
      <c r="D30" s="44">
        <v>1.55</v>
      </c>
      <c r="E30" s="3" t="s">
        <v>55</v>
      </c>
      <c r="F30">
        <v>3.5000000000000003E-2</v>
      </c>
      <c r="G30">
        <v>1582.89</v>
      </c>
      <c r="H30" s="2">
        <f t="shared" si="2"/>
        <v>2.907292613714632</v>
      </c>
      <c r="I30">
        <v>8.4000000000000005E-2</v>
      </c>
      <c r="J30">
        <v>1275.23</v>
      </c>
      <c r="K30" s="2">
        <f t="shared" si="3"/>
        <v>2.3422137734064337</v>
      </c>
      <c r="L30">
        <v>2.6200000000000001E-2</v>
      </c>
      <c r="M30">
        <v>223.49590000000001</v>
      </c>
      <c r="N30" s="2">
        <f t="shared" si="9"/>
        <v>0.41049471489838463</v>
      </c>
      <c r="O30">
        <v>6.3E-2</v>
      </c>
      <c r="P30">
        <v>348.9622</v>
      </c>
      <c r="Q30" s="2">
        <f>P30/C30</f>
        <v>0.64093855323213111</v>
      </c>
      <c r="R30">
        <v>5.2499999999999998E-2</v>
      </c>
      <c r="S30">
        <v>-9.7200000000000006</v>
      </c>
      <c r="T30" s="2">
        <f t="shared" si="4"/>
        <v>9.7200000000000006</v>
      </c>
      <c r="U30" s="2">
        <f t="shared" si="7"/>
        <v>11.517880709949369</v>
      </c>
      <c r="V30">
        <v>0.112</v>
      </c>
      <c r="W30">
        <v>-0.86</v>
      </c>
      <c r="X30" s="2">
        <f t="shared" si="5"/>
        <v>0.86</v>
      </c>
      <c r="Y30" s="2">
        <f t="shared" si="8"/>
        <v>1.0190717500572486</v>
      </c>
    </row>
    <row r="31" spans="1:25">
      <c r="A31" s="3" t="s">
        <v>151</v>
      </c>
      <c r="B31" s="3">
        <v>1</v>
      </c>
      <c r="C31">
        <f>97*9.81</f>
        <v>951.57</v>
      </c>
      <c r="D31" s="44">
        <v>1.75</v>
      </c>
      <c r="E31" s="3" t="s">
        <v>56</v>
      </c>
      <c r="F31">
        <v>4.2000000000000003E-2</v>
      </c>
      <c r="G31">
        <v>2021.64</v>
      </c>
      <c r="H31" s="2">
        <f t="shared" si="2"/>
        <v>2.1245310381790095</v>
      </c>
      <c r="I31" s="3"/>
      <c r="J31" s="3"/>
      <c r="K31" s="2"/>
      <c r="L31">
        <v>4.9500000000000002E-2</v>
      </c>
      <c r="M31">
        <v>1195.845</v>
      </c>
      <c r="N31" s="2">
        <f t="shared" si="9"/>
        <v>1.2567073362968568</v>
      </c>
      <c r="Q31" s="2"/>
      <c r="R31">
        <v>1.2E-2</v>
      </c>
      <c r="S31">
        <v>-3.76</v>
      </c>
      <c r="T31" s="2">
        <f t="shared" si="4"/>
        <v>3.76</v>
      </c>
      <c r="U31" s="2">
        <f t="shared" si="7"/>
        <v>2.2579226211118764</v>
      </c>
      <c r="V31">
        <v>6.4500000000000002E-2</v>
      </c>
      <c r="W31">
        <v>23.55</v>
      </c>
      <c r="X31" s="2">
        <f t="shared" si="5"/>
        <v>23.55</v>
      </c>
      <c r="Y31" s="2">
        <f t="shared" si="8"/>
        <v>14.142041948719333</v>
      </c>
    </row>
    <row r="32" spans="1:25">
      <c r="A32" s="3" t="s">
        <v>151</v>
      </c>
      <c r="B32" s="3">
        <v>1</v>
      </c>
      <c r="C32">
        <f>97*9.81</f>
        <v>951.57</v>
      </c>
      <c r="D32" s="44">
        <v>1.75</v>
      </c>
      <c r="E32" s="3" t="s">
        <v>56</v>
      </c>
      <c r="F32">
        <v>4.2000000000000003E-2</v>
      </c>
      <c r="G32">
        <v>2021.64</v>
      </c>
      <c r="H32" s="2">
        <f t="shared" si="2"/>
        <v>2.1245310381790095</v>
      </c>
      <c r="I32" s="3"/>
      <c r="J32" s="3"/>
      <c r="K32" s="2"/>
      <c r="L32">
        <v>4.9500000000000002E-2</v>
      </c>
      <c r="M32">
        <v>1195.845</v>
      </c>
      <c r="N32" s="2">
        <f t="shared" si="9"/>
        <v>1.2567073362968568</v>
      </c>
      <c r="Q32" s="2"/>
      <c r="R32">
        <v>1.2E-2</v>
      </c>
      <c r="S32">
        <v>-3.76</v>
      </c>
      <c r="T32" s="2">
        <f t="shared" si="4"/>
        <v>3.76</v>
      </c>
      <c r="U32" s="2">
        <f t="shared" si="7"/>
        <v>2.2579226211118764</v>
      </c>
      <c r="V32">
        <v>6.4500000000000002E-2</v>
      </c>
      <c r="W32">
        <v>23.55</v>
      </c>
      <c r="X32" s="2">
        <f t="shared" si="5"/>
        <v>23.55</v>
      </c>
      <c r="Y32" s="2">
        <f t="shared" si="8"/>
        <v>14.142041948719333</v>
      </c>
    </row>
    <row r="33" spans="1:25">
      <c r="A33" s="3" t="s">
        <v>152</v>
      </c>
      <c r="B33" s="3">
        <v>1</v>
      </c>
      <c r="C33">
        <f>97*9.81</f>
        <v>951.57</v>
      </c>
      <c r="D33" s="44">
        <v>1.75</v>
      </c>
      <c r="E33" s="3" t="s">
        <v>56</v>
      </c>
      <c r="F33">
        <v>4.7500000000000001E-2</v>
      </c>
      <c r="G33">
        <v>2223.7800000000002</v>
      </c>
      <c r="H33" s="2">
        <f t="shared" si="2"/>
        <v>2.3369589205208237</v>
      </c>
      <c r="K33" s="2"/>
      <c r="L33">
        <v>5.7000000000000002E-2</v>
      </c>
      <c r="M33">
        <v>1035.5966000000001</v>
      </c>
      <c r="N33" s="2">
        <f t="shared" si="9"/>
        <v>1.088303120106771</v>
      </c>
      <c r="Q33" s="2"/>
      <c r="R33">
        <v>4.1200000000000001E-2</v>
      </c>
      <c r="S33">
        <v>-11.05</v>
      </c>
      <c r="T33" s="2">
        <f t="shared" si="4"/>
        <v>11.05</v>
      </c>
      <c r="U33" s="2">
        <f t="shared" si="7"/>
        <v>6.6356502561931485</v>
      </c>
      <c r="V33">
        <v>7.2800000000000004E-2</v>
      </c>
      <c r="W33">
        <v>11.36</v>
      </c>
      <c r="X33" s="2">
        <f t="shared" si="5"/>
        <v>11.36</v>
      </c>
      <c r="Y33" s="2">
        <f t="shared" si="8"/>
        <v>6.821808770167797</v>
      </c>
    </row>
    <row r="34" spans="1:25">
      <c r="A34" s="3" t="s">
        <v>153</v>
      </c>
      <c r="B34" s="3">
        <v>1</v>
      </c>
      <c r="C34">
        <f>88*9.81</f>
        <v>863.28000000000009</v>
      </c>
      <c r="D34" s="44">
        <v>1.81</v>
      </c>
      <c r="E34" s="3" t="s">
        <v>57</v>
      </c>
      <c r="F34">
        <v>3.32E-2</v>
      </c>
      <c r="G34">
        <v>3496.86</v>
      </c>
      <c r="H34" s="2">
        <f t="shared" si="2"/>
        <v>4.0506672226855711</v>
      </c>
      <c r="I34">
        <v>9.6299999999999997E-2</v>
      </c>
      <c r="J34">
        <v>1539.37</v>
      </c>
      <c r="K34" s="2">
        <f t="shared" si="3"/>
        <v>1.7831642109165042</v>
      </c>
      <c r="L34">
        <v>2.6200000000000001E-2</v>
      </c>
      <c r="M34">
        <v>1205.492</v>
      </c>
      <c r="N34" s="2">
        <f t="shared" si="9"/>
        <v>1.3964090445741819</v>
      </c>
      <c r="O34">
        <v>6.1199999999999997E-2</v>
      </c>
      <c r="P34">
        <v>743.20209999999997</v>
      </c>
      <c r="Q34" s="2">
        <f t="shared" ref="Q34:Q39" si="10">P34/C34</f>
        <v>0.86090503660457773</v>
      </c>
      <c r="R34">
        <v>4.5499999999999999E-2</v>
      </c>
      <c r="S34">
        <v>-20.68</v>
      </c>
      <c r="T34" s="2">
        <f t="shared" si="4"/>
        <v>20.68</v>
      </c>
      <c r="U34" s="2">
        <f t="shared" si="7"/>
        <v>13.234888291910945</v>
      </c>
      <c r="V34">
        <v>6.8199999999999997E-2</v>
      </c>
      <c r="W34">
        <v>12.42</v>
      </c>
      <c r="X34" s="2">
        <f t="shared" si="5"/>
        <v>12.42</v>
      </c>
      <c r="Y34" s="2">
        <f t="shared" si="8"/>
        <v>7.9486127942714671</v>
      </c>
    </row>
    <row r="35" spans="1:25">
      <c r="A35" s="3" t="s">
        <v>154</v>
      </c>
      <c r="B35" s="3">
        <v>1</v>
      </c>
      <c r="C35">
        <f>88*9.81</f>
        <v>863.28000000000009</v>
      </c>
      <c r="D35" s="44">
        <v>1.81</v>
      </c>
      <c r="E35" s="3" t="s">
        <v>57</v>
      </c>
      <c r="F35">
        <v>3.4500000000000003E-2</v>
      </c>
      <c r="G35">
        <v>3465.35</v>
      </c>
      <c r="H35" s="2">
        <f t="shared" si="2"/>
        <v>4.0141668983412098</v>
      </c>
      <c r="I35">
        <v>0.10349999999999999</v>
      </c>
      <c r="J35">
        <v>1516.23</v>
      </c>
      <c r="K35" s="2">
        <f t="shared" si="3"/>
        <v>1.7563594662218514</v>
      </c>
      <c r="L35">
        <v>3.4500000000000003E-2</v>
      </c>
      <c r="M35">
        <v>1010.566</v>
      </c>
      <c r="N35" s="2">
        <f t="shared" si="9"/>
        <v>1.1706120841441943</v>
      </c>
      <c r="O35">
        <v>6.9000000000000006E-2</v>
      </c>
      <c r="P35">
        <v>679.82740000000001</v>
      </c>
      <c r="Q35" s="2">
        <f t="shared" si="10"/>
        <v>0.78749351311277915</v>
      </c>
      <c r="R35">
        <v>3.2599999999999997E-2</v>
      </c>
      <c r="S35">
        <v>-21.47</v>
      </c>
      <c r="T35" s="2">
        <f t="shared" si="4"/>
        <v>21.47</v>
      </c>
      <c r="U35" s="2">
        <f t="shared" si="7"/>
        <v>13.740476384300194</v>
      </c>
      <c r="V35">
        <v>7.0900000000000005E-2</v>
      </c>
      <c r="W35">
        <v>6.57</v>
      </c>
      <c r="X35" s="2">
        <f t="shared" si="5"/>
        <v>6.57</v>
      </c>
      <c r="Y35" s="2">
        <f t="shared" si="8"/>
        <v>4.2047009708827332</v>
      </c>
    </row>
    <row r="36" spans="1:25">
      <c r="A36" s="3" t="s">
        <v>155</v>
      </c>
      <c r="B36" s="3">
        <v>1</v>
      </c>
      <c r="C36">
        <f>88*9.81</f>
        <v>863.28000000000009</v>
      </c>
      <c r="D36" s="44">
        <v>1.81</v>
      </c>
      <c r="E36" s="3" t="s">
        <v>57</v>
      </c>
      <c r="F36">
        <v>3.15E-2</v>
      </c>
      <c r="G36">
        <v>3611.59</v>
      </c>
      <c r="H36" s="2">
        <f t="shared" si="2"/>
        <v>4.1835673246223699</v>
      </c>
      <c r="I36">
        <v>9.2700000000000005E-2</v>
      </c>
      <c r="J36">
        <v>1527.54</v>
      </c>
      <c r="K36" s="2">
        <f t="shared" si="3"/>
        <v>1.7694606616624964</v>
      </c>
      <c r="L36">
        <v>2.8000000000000001E-2</v>
      </c>
      <c r="M36">
        <v>1744.0064</v>
      </c>
      <c r="N36" s="2">
        <f t="shared" si="9"/>
        <v>2.0202094337874152</v>
      </c>
      <c r="O36">
        <v>6.4699999999999994E-2</v>
      </c>
      <c r="P36">
        <v>774.15449999999998</v>
      </c>
      <c r="Q36" s="2">
        <f t="shared" si="10"/>
        <v>0.89675945232137877</v>
      </c>
      <c r="R36">
        <v>4.5499999999999999E-2</v>
      </c>
      <c r="S36">
        <v>-20.09</v>
      </c>
      <c r="T36" s="2">
        <f t="shared" si="4"/>
        <v>20.09</v>
      </c>
      <c r="U36" s="2">
        <f t="shared" si="7"/>
        <v>12.857297184936698</v>
      </c>
      <c r="V36">
        <v>6.6500000000000004E-2</v>
      </c>
      <c r="W36">
        <v>10.32</v>
      </c>
      <c r="X36" s="2">
        <f t="shared" si="5"/>
        <v>10.32</v>
      </c>
      <c r="Y36" s="2">
        <f t="shared" si="8"/>
        <v>6.6046444474139738</v>
      </c>
    </row>
    <row r="37" spans="1:25">
      <c r="A37" s="3" t="s">
        <v>156</v>
      </c>
      <c r="B37" s="3">
        <v>1</v>
      </c>
      <c r="C37">
        <f>115.5*9.81</f>
        <v>1133.0550000000001</v>
      </c>
      <c r="D37" s="44">
        <v>2.02</v>
      </c>
      <c r="E37" s="3" t="s">
        <v>58</v>
      </c>
      <c r="F37">
        <v>3.85E-2</v>
      </c>
      <c r="G37">
        <v>4073.57</v>
      </c>
      <c r="H37" s="2">
        <f t="shared" si="2"/>
        <v>3.595209411723173</v>
      </c>
      <c r="I37">
        <v>8.6199999999999999E-2</v>
      </c>
      <c r="J37">
        <v>2193.7199999999998</v>
      </c>
      <c r="K37" s="2">
        <f t="shared" si="3"/>
        <v>1.9361107801474771</v>
      </c>
      <c r="L37">
        <v>3.85E-2</v>
      </c>
      <c r="M37">
        <v>1567.9360999999999</v>
      </c>
      <c r="N37" s="2">
        <f t="shared" si="9"/>
        <v>1.3838128775743452</v>
      </c>
      <c r="O37">
        <v>0.15579999999999999</v>
      </c>
      <c r="P37">
        <v>134.0127</v>
      </c>
      <c r="Q37" s="2">
        <f t="shared" si="10"/>
        <v>0.11827554708288653</v>
      </c>
      <c r="R37">
        <v>2.1999999999999999E-2</v>
      </c>
      <c r="S37">
        <v>-2.23</v>
      </c>
      <c r="T37" s="2">
        <f t="shared" si="4"/>
        <v>2.23</v>
      </c>
      <c r="U37" s="2">
        <f t="shared" si="7"/>
        <v>0.97432198440464401</v>
      </c>
      <c r="V37">
        <v>8.6199999999999999E-2</v>
      </c>
      <c r="W37">
        <v>-15.65</v>
      </c>
      <c r="X37" s="2">
        <f t="shared" si="5"/>
        <v>15.65</v>
      </c>
      <c r="Y37" s="2">
        <f t="shared" si="8"/>
        <v>6.8377305183554622</v>
      </c>
    </row>
    <row r="38" spans="1:25">
      <c r="A38" s="3" t="s">
        <v>157</v>
      </c>
      <c r="B38" s="3">
        <v>1</v>
      </c>
      <c r="C38">
        <f>115.5*9.81</f>
        <v>1133.0550000000001</v>
      </c>
      <c r="D38" s="44">
        <v>2.02</v>
      </c>
      <c r="E38" s="3" t="s">
        <v>58</v>
      </c>
      <c r="F38">
        <v>3.1300000000000001E-2</v>
      </c>
      <c r="G38">
        <v>3767.38</v>
      </c>
      <c r="H38" s="2">
        <f t="shared" si="2"/>
        <v>3.3249753983698938</v>
      </c>
      <c r="I38">
        <v>8.3299999999999999E-2</v>
      </c>
      <c r="J38">
        <v>2463.33</v>
      </c>
      <c r="K38" s="2">
        <f t="shared" si="3"/>
        <v>2.1740603942438801</v>
      </c>
      <c r="L38">
        <v>2.92E-2</v>
      </c>
      <c r="M38">
        <v>1531.5193999999999</v>
      </c>
      <c r="N38" s="2">
        <f t="shared" si="9"/>
        <v>1.3516726019478311</v>
      </c>
      <c r="O38">
        <v>6.25E-2</v>
      </c>
      <c r="P38">
        <v>896.24950000000001</v>
      </c>
      <c r="Q38" s="2">
        <f t="shared" si="10"/>
        <v>0.79100264329622128</v>
      </c>
      <c r="R38">
        <v>2.29E-2</v>
      </c>
      <c r="S38">
        <v>-12.93</v>
      </c>
      <c r="T38" s="2">
        <f t="shared" si="4"/>
        <v>12.93</v>
      </c>
      <c r="U38" s="2">
        <f t="shared" si="7"/>
        <v>5.6493198467946399</v>
      </c>
      <c r="V38">
        <v>8.3299999999999999E-2</v>
      </c>
      <c r="W38">
        <v>-21.05</v>
      </c>
      <c r="X38" s="2">
        <f t="shared" si="5"/>
        <v>21.05</v>
      </c>
      <c r="Y38" s="2">
        <f t="shared" si="8"/>
        <v>9.1970752339541519</v>
      </c>
    </row>
    <row r="39" spans="1:25">
      <c r="A39" s="3" t="s">
        <v>158</v>
      </c>
      <c r="B39" s="3">
        <v>1</v>
      </c>
      <c r="C39">
        <f>115.5*9.81</f>
        <v>1133.0550000000001</v>
      </c>
      <c r="D39" s="44">
        <v>2.02</v>
      </c>
      <c r="E39" s="3" t="s">
        <v>58</v>
      </c>
      <c r="F39">
        <v>3.5999999999999997E-2</v>
      </c>
      <c r="G39">
        <v>4868.5200000000004</v>
      </c>
      <c r="H39" s="2">
        <f t="shared" si="2"/>
        <v>4.2968081867164436</v>
      </c>
      <c r="I39">
        <v>8.7800000000000003E-2</v>
      </c>
      <c r="J39">
        <v>2467.5</v>
      </c>
      <c r="K39" s="2">
        <f t="shared" si="3"/>
        <v>2.1777407098508013</v>
      </c>
      <c r="L39">
        <v>3.3799999999999997E-2</v>
      </c>
      <c r="M39">
        <v>2149.2157999999999</v>
      </c>
      <c r="N39" s="2">
        <f t="shared" si="9"/>
        <v>1.8968327221538228</v>
      </c>
      <c r="O39">
        <v>6.5299999999999997E-2</v>
      </c>
      <c r="P39">
        <v>1024.5005000000001</v>
      </c>
      <c r="Q39" s="2">
        <f t="shared" si="10"/>
        <v>0.9041930885967584</v>
      </c>
      <c r="R39">
        <v>3.5999999999999997E-2</v>
      </c>
      <c r="S39">
        <v>-22.09</v>
      </c>
      <c r="T39" s="2">
        <f t="shared" si="4"/>
        <v>22.09</v>
      </c>
      <c r="U39" s="2">
        <f t="shared" si="7"/>
        <v>9.6514675495509366</v>
      </c>
      <c r="V39">
        <v>8.3299999999999999E-2</v>
      </c>
      <c r="W39">
        <v>-19.87</v>
      </c>
      <c r="X39" s="2">
        <f t="shared" si="5"/>
        <v>19.87</v>
      </c>
      <c r="Y39" s="2">
        <f t="shared" si="8"/>
        <v>8.6815147220270319</v>
      </c>
    </row>
    <row r="40" spans="1:25">
      <c r="A40" s="3" t="s">
        <v>159</v>
      </c>
      <c r="B40" s="3">
        <v>1</v>
      </c>
      <c r="C40">
        <f>99*9.91</f>
        <v>981.09</v>
      </c>
      <c r="D40" s="45">
        <v>1.87</v>
      </c>
      <c r="E40" s="3" t="s">
        <v>59</v>
      </c>
      <c r="F40">
        <v>3.8699999999999998E-2</v>
      </c>
      <c r="G40">
        <v>2826.72</v>
      </c>
      <c r="H40" s="2">
        <f t="shared" si="2"/>
        <v>2.8812035593064853</v>
      </c>
      <c r="K40" s="2"/>
      <c r="L40">
        <v>0.04</v>
      </c>
      <c r="M40">
        <v>1077.3297</v>
      </c>
      <c r="N40" s="2">
        <f t="shared" si="9"/>
        <v>1.0980946702137417</v>
      </c>
      <c r="Q40" s="2"/>
      <c r="R40">
        <v>4.8000000000000001E-2</v>
      </c>
      <c r="S40">
        <v>10.99</v>
      </c>
      <c r="T40" s="2">
        <f t="shared" si="4"/>
        <v>10.99</v>
      </c>
      <c r="U40" s="2">
        <f t="shared" si="7"/>
        <v>5.9902815721224183</v>
      </c>
      <c r="V40">
        <v>8.4000000000000005E-2</v>
      </c>
      <c r="W40">
        <v>6.99</v>
      </c>
      <c r="X40" s="2">
        <f t="shared" si="5"/>
        <v>6.99</v>
      </c>
      <c r="Y40" s="2">
        <f t="shared" si="8"/>
        <v>3.8100153038340037</v>
      </c>
    </row>
    <row r="41" spans="1:25">
      <c r="A41" s="3" t="s">
        <v>160</v>
      </c>
      <c r="B41" s="3">
        <v>1</v>
      </c>
      <c r="C41">
        <f>99*9.91</f>
        <v>981.09</v>
      </c>
      <c r="D41" s="45">
        <v>1.87</v>
      </c>
      <c r="E41" s="3" t="s">
        <v>59</v>
      </c>
      <c r="F41">
        <v>4.2700000000000002E-2</v>
      </c>
      <c r="G41">
        <v>2528.2600000000002</v>
      </c>
      <c r="H41" s="2">
        <f t="shared" si="2"/>
        <v>2.5769908978788898</v>
      </c>
      <c r="K41" s="2"/>
      <c r="L41">
        <v>4.53E-2</v>
      </c>
      <c r="M41">
        <v>1046.3343</v>
      </c>
      <c r="N41" s="2">
        <f t="shared" si="9"/>
        <v>1.066501849983182</v>
      </c>
      <c r="O41">
        <v>0.124</v>
      </c>
      <c r="P41">
        <v>43.197899999999997</v>
      </c>
      <c r="Q41" s="2">
        <f>P41/C41</f>
        <v>4.4030517077943913E-2</v>
      </c>
      <c r="R41">
        <v>5.6000000000000001E-2</v>
      </c>
      <c r="S41">
        <v>12.09</v>
      </c>
      <c r="T41" s="2">
        <f t="shared" si="4"/>
        <v>12.09</v>
      </c>
      <c r="U41" s="2">
        <f t="shared" si="7"/>
        <v>6.589854795901732</v>
      </c>
      <c r="X41" s="2"/>
      <c r="Y41" s="2"/>
    </row>
    <row r="42" spans="1:25">
      <c r="A42" s="3" t="s">
        <v>161</v>
      </c>
      <c r="B42" s="3">
        <v>1</v>
      </c>
      <c r="C42">
        <f>99*9.91</f>
        <v>981.09</v>
      </c>
      <c r="D42" s="45">
        <v>1.87</v>
      </c>
      <c r="E42" s="3" t="s">
        <v>59</v>
      </c>
      <c r="F42">
        <v>3.32E-2</v>
      </c>
      <c r="G42">
        <v>2264.7199999999998</v>
      </c>
      <c r="H42" s="2">
        <f t="shared" si="2"/>
        <v>2.3083713013077287</v>
      </c>
      <c r="I42">
        <v>8.7499999999999994E-2</v>
      </c>
      <c r="J42">
        <v>2040.02</v>
      </c>
      <c r="K42" s="2">
        <f t="shared" si="3"/>
        <v>2.0793403255562688</v>
      </c>
      <c r="L42">
        <v>5.9499999999999997E-2</v>
      </c>
      <c r="M42">
        <v>346.56479999999999</v>
      </c>
      <c r="N42" s="2"/>
      <c r="O42">
        <v>0.13120000000000001</v>
      </c>
      <c r="P42">
        <v>451.19139999999999</v>
      </c>
      <c r="Q42" s="2">
        <f>P42/C42</f>
        <v>0.45988787980715323</v>
      </c>
      <c r="R42">
        <v>5.0700000000000002E-2</v>
      </c>
      <c r="S42">
        <v>-18.989999999999998</v>
      </c>
      <c r="T42" s="2">
        <f t="shared" si="4"/>
        <v>18.989999999999998</v>
      </c>
      <c r="U42" s="2">
        <f t="shared" si="7"/>
        <v>10.350814108699245</v>
      </c>
      <c r="V42">
        <v>7.8700000000000006E-2</v>
      </c>
      <c r="W42">
        <v>14.55</v>
      </c>
      <c r="X42" s="2">
        <f t="shared" si="5"/>
        <v>14.55</v>
      </c>
      <c r="Y42" s="2">
        <f>ABS(X42/(C42*D42)*1000)</f>
        <v>7.9307185508991056</v>
      </c>
    </row>
    <row r="43" spans="1:25">
      <c r="A43" s="3"/>
      <c r="B43" s="3">
        <v>2</v>
      </c>
      <c r="C43">
        <f>81.7*9.81</f>
        <v>801.47700000000009</v>
      </c>
      <c r="D43" s="45">
        <v>1.74</v>
      </c>
      <c r="E43" s="3" t="s">
        <v>48</v>
      </c>
      <c r="H43" s="2"/>
      <c r="K43" s="2"/>
      <c r="L43" s="2"/>
      <c r="N43" s="2"/>
      <c r="Q43" s="2"/>
      <c r="T43" s="2"/>
      <c r="U43" s="2"/>
      <c r="X43" s="2"/>
      <c r="Y43" s="2"/>
    </row>
    <row r="44" spans="1:25">
      <c r="A44" s="3"/>
      <c r="B44" s="3">
        <v>2</v>
      </c>
      <c r="C44">
        <f>81.7*9.81</f>
        <v>801.47700000000009</v>
      </c>
      <c r="D44" s="45">
        <v>1.74</v>
      </c>
      <c r="E44" s="3" t="s">
        <v>48</v>
      </c>
      <c r="H44" s="2"/>
      <c r="K44" s="2"/>
      <c r="L44" s="2"/>
      <c r="N44" s="2"/>
      <c r="Q44" s="2"/>
      <c r="T44" s="2"/>
      <c r="U44" s="2"/>
      <c r="X44" s="2"/>
      <c r="Y44" s="2"/>
    </row>
    <row r="45" spans="1:25">
      <c r="A45" s="3"/>
      <c r="B45" s="3">
        <v>2</v>
      </c>
      <c r="C45">
        <f>81.7*9.81</f>
        <v>801.47700000000009</v>
      </c>
      <c r="D45" s="45">
        <v>1.74</v>
      </c>
      <c r="E45" s="3" t="s">
        <v>48</v>
      </c>
      <c r="H45" s="2"/>
      <c r="K45" s="2"/>
      <c r="L45" s="2"/>
      <c r="N45" s="2"/>
      <c r="Q45" s="2"/>
      <c r="T45" s="2"/>
      <c r="U45" s="2"/>
      <c r="X45" s="2"/>
      <c r="Y45" s="2"/>
    </row>
    <row r="46" spans="1:25">
      <c r="A46" s="3" t="s">
        <v>162</v>
      </c>
      <c r="B46" s="3">
        <v>2</v>
      </c>
      <c r="C46">
        <f>75.5*9.81</f>
        <v>740.65500000000009</v>
      </c>
      <c r="D46" s="44">
        <v>1.78</v>
      </c>
      <c r="E46" s="3" t="s">
        <v>49</v>
      </c>
      <c r="F46">
        <v>2.93E-2</v>
      </c>
      <c r="G46">
        <v>2842.28</v>
      </c>
      <c r="H46" s="2">
        <f t="shared" si="2"/>
        <v>3.8375221931938621</v>
      </c>
      <c r="I46">
        <v>6.6699999999999995E-2</v>
      </c>
      <c r="J46">
        <v>978.62</v>
      </c>
      <c r="K46" s="2">
        <f t="shared" si="3"/>
        <v>1.3212899393104751</v>
      </c>
      <c r="L46">
        <v>2.93E-2</v>
      </c>
      <c r="M46">
        <v>798.04859999999996</v>
      </c>
      <c r="N46" s="2">
        <f t="shared" ref="N46:N51" si="11">M46/C46</f>
        <v>1.0774903295056402</v>
      </c>
      <c r="O46">
        <v>0.128</v>
      </c>
      <c r="P46">
        <v>30.5318</v>
      </c>
      <c r="Q46" s="2">
        <f t="shared" ref="Q46:Q51" si="12">P46/C46</f>
        <v>4.1222701527701827E-2</v>
      </c>
      <c r="R46">
        <v>3.5999999999999997E-2</v>
      </c>
      <c r="S46">
        <v>-11.98</v>
      </c>
      <c r="T46" s="2">
        <f t="shared" si="4"/>
        <v>11.98</v>
      </c>
      <c r="U46" s="2">
        <f t="shared" ref="U46:U51" si="13">ABS(T46/(C46*D46)*1000)</f>
        <v>9.0870068772258126</v>
      </c>
      <c r="V46">
        <v>6.4000000000000001E-2</v>
      </c>
      <c r="W46">
        <v>6.2</v>
      </c>
      <c r="X46" s="2">
        <f t="shared" si="5"/>
        <v>6.2</v>
      </c>
      <c r="Y46" s="2">
        <f t="shared" ref="Y46:Y51" si="14">ABS(X46/(C46*D46)*1000)</f>
        <v>4.7027915391318897</v>
      </c>
    </row>
    <row r="47" spans="1:25">
      <c r="A47" s="3" t="s">
        <v>163</v>
      </c>
      <c r="B47" s="3">
        <v>2</v>
      </c>
      <c r="C47">
        <f>75.5*9.81</f>
        <v>740.65500000000009</v>
      </c>
      <c r="D47" s="44">
        <v>1.78</v>
      </c>
      <c r="E47" s="3" t="s">
        <v>49</v>
      </c>
      <c r="F47">
        <v>3.4700000000000002E-2</v>
      </c>
      <c r="G47">
        <v>2498.96</v>
      </c>
      <c r="H47" s="2">
        <f t="shared" si="2"/>
        <v>3.3739865389418822</v>
      </c>
      <c r="I47">
        <v>0.12529999999999999</v>
      </c>
      <c r="J47">
        <v>262.48</v>
      </c>
      <c r="K47" s="2">
        <f t="shared" si="3"/>
        <v>0.35438902052912624</v>
      </c>
      <c r="L47">
        <v>3.4700000000000002E-2</v>
      </c>
      <c r="M47">
        <v>1374.3931</v>
      </c>
      <c r="N47" s="2">
        <f t="shared" si="11"/>
        <v>1.8556454759638426</v>
      </c>
      <c r="O47">
        <v>0.128</v>
      </c>
      <c r="P47">
        <v>46.506500000000003</v>
      </c>
      <c r="Q47" s="2">
        <f t="shared" si="12"/>
        <v>6.2791043063234561E-2</v>
      </c>
      <c r="R47">
        <v>0.02</v>
      </c>
      <c r="S47">
        <v>3.52</v>
      </c>
      <c r="T47" s="2">
        <f t="shared" si="4"/>
        <v>3.52</v>
      </c>
      <c r="U47" s="2">
        <f t="shared" si="13"/>
        <v>2.6699719706039118</v>
      </c>
      <c r="V47">
        <v>6.6699999999999995E-2</v>
      </c>
      <c r="W47">
        <v>6.74</v>
      </c>
      <c r="X47" s="2">
        <f t="shared" si="5"/>
        <v>6.74</v>
      </c>
      <c r="Y47" s="2">
        <f t="shared" si="14"/>
        <v>5.1123895118949898</v>
      </c>
    </row>
    <row r="48" spans="1:25">
      <c r="A48" s="3" t="s">
        <v>164</v>
      </c>
      <c r="B48" s="3">
        <v>2</v>
      </c>
      <c r="C48">
        <f>75.5*9.81</f>
        <v>740.65500000000009</v>
      </c>
      <c r="D48" s="44">
        <v>1.78</v>
      </c>
      <c r="E48" s="3" t="s">
        <v>49</v>
      </c>
      <c r="F48">
        <v>3.3799999999999997E-2</v>
      </c>
      <c r="G48">
        <v>2194.56</v>
      </c>
      <c r="H48" s="2">
        <f t="shared" si="2"/>
        <v>2.9629989671304449</v>
      </c>
      <c r="I48">
        <v>0.1187</v>
      </c>
      <c r="J48">
        <v>214.39</v>
      </c>
      <c r="K48" s="2">
        <f t="shared" si="3"/>
        <v>0.28946000499557817</v>
      </c>
      <c r="L48">
        <v>2.8799999999999999E-2</v>
      </c>
      <c r="M48">
        <v>765.65219999999999</v>
      </c>
      <c r="N48" s="2">
        <f t="shared" si="11"/>
        <v>1.0337501265771512</v>
      </c>
      <c r="O48">
        <v>0.11749999999999999</v>
      </c>
      <c r="P48">
        <v>75.5197</v>
      </c>
      <c r="Q48" s="2">
        <f t="shared" si="12"/>
        <v>0.10196339726323321</v>
      </c>
      <c r="R48">
        <v>4.3799999999999999E-2</v>
      </c>
      <c r="S48">
        <v>-6.96</v>
      </c>
      <c r="T48" s="2">
        <f t="shared" si="4"/>
        <v>6.96</v>
      </c>
      <c r="U48" s="2">
        <f t="shared" si="13"/>
        <v>5.2792627600577342</v>
      </c>
      <c r="V48">
        <v>0.08</v>
      </c>
      <c r="W48">
        <v>-2.02</v>
      </c>
      <c r="X48" s="2">
        <f t="shared" si="5"/>
        <v>2.02</v>
      </c>
      <c r="Y48" s="2">
        <f t="shared" si="14"/>
        <v>1.5321998240397448</v>
      </c>
    </row>
    <row r="49" spans="1:25">
      <c r="A49" s="3" t="s">
        <v>165</v>
      </c>
      <c r="B49" s="3">
        <v>2</v>
      </c>
      <c r="C49">
        <f>72*9.81</f>
        <v>706.32</v>
      </c>
      <c r="D49" s="44">
        <v>1.7</v>
      </c>
      <c r="E49" s="3" t="s">
        <v>50</v>
      </c>
      <c r="F49">
        <v>4.2500000000000003E-2</v>
      </c>
      <c r="G49">
        <v>3466.14</v>
      </c>
      <c r="H49" s="2">
        <f t="shared" si="2"/>
        <v>4.9073224600747531</v>
      </c>
      <c r="I49">
        <v>9.5000000000000001E-2</v>
      </c>
      <c r="J49">
        <v>1052.56</v>
      </c>
      <c r="K49" s="2">
        <f t="shared" si="3"/>
        <v>1.4902027409672667</v>
      </c>
      <c r="L49">
        <v>4.4999999999999998E-2</v>
      </c>
      <c r="M49">
        <v>1336.9034999999999</v>
      </c>
      <c r="N49" s="2">
        <f t="shared" si="11"/>
        <v>1.8927731056744816</v>
      </c>
      <c r="O49">
        <v>8.2500000000000004E-2</v>
      </c>
      <c r="P49">
        <v>512.23059999999998</v>
      </c>
      <c r="Q49" s="2">
        <f t="shared" si="12"/>
        <v>0.72521038622720568</v>
      </c>
      <c r="R49">
        <v>0.04</v>
      </c>
      <c r="S49">
        <v>-10.119999999999999</v>
      </c>
      <c r="T49" s="2">
        <f t="shared" si="4"/>
        <v>10.119999999999999</v>
      </c>
      <c r="U49" s="2">
        <f t="shared" si="13"/>
        <v>8.4281079064313431</v>
      </c>
      <c r="V49">
        <v>8.2500000000000004E-2</v>
      </c>
      <c r="W49">
        <v>13.29</v>
      </c>
      <c r="X49" s="2">
        <f t="shared" si="5"/>
        <v>13.29</v>
      </c>
      <c r="Y49" s="2">
        <f t="shared" si="14"/>
        <v>11.068137754592151</v>
      </c>
    </row>
    <row r="50" spans="1:25">
      <c r="A50" s="3" t="s">
        <v>166</v>
      </c>
      <c r="B50" s="3">
        <v>2</v>
      </c>
      <c r="C50">
        <f>72*9.81</f>
        <v>706.32</v>
      </c>
      <c r="D50" s="44">
        <v>1.7</v>
      </c>
      <c r="E50" s="3" t="s">
        <v>50</v>
      </c>
      <c r="F50">
        <v>2.7E-2</v>
      </c>
      <c r="G50">
        <v>2842.62</v>
      </c>
      <c r="H50" s="2">
        <f t="shared" si="2"/>
        <v>4.0245497791369349</v>
      </c>
      <c r="I50">
        <v>0.1125</v>
      </c>
      <c r="J50">
        <v>1078.31</v>
      </c>
      <c r="K50" s="2">
        <f t="shared" si="3"/>
        <v>1.5266593045645032</v>
      </c>
      <c r="L50">
        <v>2.4799999999999999E-2</v>
      </c>
      <c r="M50">
        <v>897.88009999999997</v>
      </c>
      <c r="N50" s="2">
        <f t="shared" si="11"/>
        <v>1.2712086589647751</v>
      </c>
      <c r="O50">
        <v>6.3E-2</v>
      </c>
      <c r="P50">
        <v>497.97980000000001</v>
      </c>
      <c r="Q50" s="2">
        <f t="shared" si="12"/>
        <v>0.70503426209083697</v>
      </c>
      <c r="R50">
        <v>3.8300000000000001E-2</v>
      </c>
      <c r="S50">
        <v>-6.6</v>
      </c>
      <c r="T50" s="2">
        <f t="shared" si="4"/>
        <v>6.6</v>
      </c>
      <c r="U50" s="2">
        <f t="shared" si="13"/>
        <v>5.4965921128900073</v>
      </c>
      <c r="V50">
        <v>0.11700000000000001</v>
      </c>
      <c r="W50">
        <v>-14.41</v>
      </c>
      <c r="X50" s="2">
        <f t="shared" si="5"/>
        <v>14.41</v>
      </c>
      <c r="Y50" s="2">
        <f t="shared" si="14"/>
        <v>12.000892779809849</v>
      </c>
    </row>
    <row r="51" spans="1:25">
      <c r="A51" s="3" t="s">
        <v>167</v>
      </c>
      <c r="B51" s="3">
        <v>2</v>
      </c>
      <c r="C51">
        <f>72*9.81</f>
        <v>706.32</v>
      </c>
      <c r="D51" s="44">
        <v>1.7</v>
      </c>
      <c r="E51" s="3" t="s">
        <v>50</v>
      </c>
      <c r="F51">
        <v>2.8000000000000001E-2</v>
      </c>
      <c r="G51">
        <v>2901.58</v>
      </c>
      <c r="H51" s="2">
        <f t="shared" si="2"/>
        <v>4.1080246913580245</v>
      </c>
      <c r="I51">
        <v>7.9299999999999995E-2</v>
      </c>
      <c r="J51">
        <v>1275.45</v>
      </c>
      <c r="K51" s="2">
        <f t="shared" si="3"/>
        <v>1.80576792388719</v>
      </c>
      <c r="L51">
        <v>2.5700000000000001E-2</v>
      </c>
      <c r="M51">
        <v>1097.3137999999999</v>
      </c>
      <c r="N51" s="2">
        <f t="shared" si="11"/>
        <v>1.5535646732359267</v>
      </c>
      <c r="O51">
        <v>6.3E-2</v>
      </c>
      <c r="P51">
        <v>480.77809999999999</v>
      </c>
      <c r="Q51" s="2">
        <f t="shared" si="12"/>
        <v>0.68068028655566881</v>
      </c>
      <c r="R51">
        <v>2.5700000000000001E-2</v>
      </c>
      <c r="S51">
        <v>-12.41</v>
      </c>
      <c r="T51" s="2">
        <f t="shared" si="4"/>
        <v>12.41</v>
      </c>
      <c r="U51" s="2">
        <f t="shared" si="13"/>
        <v>10.335258806206816</v>
      </c>
      <c r="V51">
        <v>6.7699999999999996E-2</v>
      </c>
      <c r="W51">
        <v>10.76</v>
      </c>
      <c r="X51" s="2">
        <f t="shared" si="5"/>
        <v>10.76</v>
      </c>
      <c r="Y51" s="2">
        <f t="shared" si="14"/>
        <v>8.9611107779843149</v>
      </c>
    </row>
    <row r="52" spans="1:25">
      <c r="A52" s="3"/>
      <c r="B52" s="3">
        <v>2</v>
      </c>
      <c r="C52">
        <f>78*9.81</f>
        <v>765.18000000000006</v>
      </c>
      <c r="D52" s="44">
        <v>1.8</v>
      </c>
      <c r="E52" s="3" t="s">
        <v>51</v>
      </c>
      <c r="H52" s="2"/>
      <c r="K52" s="2"/>
      <c r="L52" s="2"/>
      <c r="N52" s="2"/>
      <c r="Q52" s="2"/>
      <c r="T52" s="2"/>
      <c r="U52" s="2"/>
      <c r="X52" s="2"/>
      <c r="Y52" s="2"/>
    </row>
    <row r="53" spans="1:25">
      <c r="A53" s="3"/>
      <c r="B53" s="3">
        <v>2</v>
      </c>
      <c r="C53">
        <f>78*9.81</f>
        <v>765.18000000000006</v>
      </c>
      <c r="D53" s="44">
        <v>1.8</v>
      </c>
      <c r="E53" s="3" t="s">
        <v>51</v>
      </c>
      <c r="H53" s="2"/>
      <c r="K53" s="2"/>
      <c r="L53" s="2"/>
      <c r="N53" s="2"/>
      <c r="Q53" s="2"/>
      <c r="T53" s="2"/>
      <c r="U53" s="2"/>
      <c r="X53" s="2"/>
      <c r="Y53" s="2"/>
    </row>
    <row r="54" spans="1:25">
      <c r="A54" s="3"/>
      <c r="B54" s="3">
        <v>2</v>
      </c>
      <c r="C54">
        <f>78*9.81</f>
        <v>765.18000000000006</v>
      </c>
      <c r="D54" s="44">
        <v>1.8</v>
      </c>
      <c r="E54" s="3" t="s">
        <v>51</v>
      </c>
      <c r="H54" s="2"/>
      <c r="K54" s="2"/>
      <c r="L54" s="2"/>
      <c r="N54" s="2"/>
      <c r="Q54" s="2"/>
      <c r="T54" s="2"/>
      <c r="U54" s="2"/>
      <c r="X54" s="2"/>
      <c r="Y54" s="2"/>
    </row>
    <row r="55" spans="1:25">
      <c r="A55" s="3" t="s">
        <v>168</v>
      </c>
      <c r="B55" s="3">
        <v>2</v>
      </c>
      <c r="C55">
        <f>85*9.81</f>
        <v>833.85</v>
      </c>
      <c r="D55" s="44">
        <v>1.95</v>
      </c>
      <c r="E55" s="3" t="s">
        <v>90</v>
      </c>
      <c r="F55">
        <v>3.6400000000000002E-2</v>
      </c>
      <c r="G55">
        <v>3169.96</v>
      </c>
      <c r="H55" s="2">
        <f t="shared" si="2"/>
        <v>3.8015950110931223</v>
      </c>
      <c r="I55">
        <v>9.5799999999999996E-2</v>
      </c>
      <c r="J55">
        <v>1874.57</v>
      </c>
      <c r="K55" s="2">
        <f t="shared" si="3"/>
        <v>2.2480901840858665</v>
      </c>
      <c r="L55">
        <v>3.0700000000000002E-2</v>
      </c>
      <c r="M55">
        <v>527.07460000000003</v>
      </c>
      <c r="N55" s="2">
        <f t="shared" ref="N55:N63" si="15">M55/C55</f>
        <v>0.63209761947592491</v>
      </c>
      <c r="O55">
        <v>6.9000000000000006E-2</v>
      </c>
      <c r="P55">
        <v>603.17930000000001</v>
      </c>
      <c r="Q55" s="2">
        <f>P55/C55</f>
        <v>0.72336667266294896</v>
      </c>
      <c r="R55">
        <v>3.6400000000000002E-2</v>
      </c>
      <c r="S55">
        <v>-11.56</v>
      </c>
      <c r="T55" s="2">
        <f t="shared" si="4"/>
        <v>11.56</v>
      </c>
      <c r="U55" s="2">
        <f t="shared" ref="U55:U63" si="16">ABS(T55/(C55*D55)*1000)</f>
        <v>7.1094383020988525</v>
      </c>
      <c r="V55">
        <v>0.115</v>
      </c>
      <c r="W55">
        <v>-8.25</v>
      </c>
      <c r="X55" s="2">
        <f t="shared" si="5"/>
        <v>8.25</v>
      </c>
      <c r="Y55" s="2">
        <f t="shared" ref="Y55:Y63" si="17">ABS(X55/(C55*D55)*1000)</f>
        <v>5.073777334975393</v>
      </c>
    </row>
    <row r="56" spans="1:25">
      <c r="A56" s="3" t="s">
        <v>169</v>
      </c>
      <c r="B56" s="3">
        <v>2</v>
      </c>
      <c r="C56">
        <f>85*9.81</f>
        <v>833.85</v>
      </c>
      <c r="D56" s="44">
        <v>1.95</v>
      </c>
      <c r="E56" s="3" t="s">
        <v>90</v>
      </c>
      <c r="F56">
        <v>4.2700000000000002E-2</v>
      </c>
      <c r="G56">
        <v>2744.01</v>
      </c>
      <c r="H56" s="2">
        <f t="shared" si="2"/>
        <v>3.29077172153265</v>
      </c>
      <c r="I56">
        <v>9.0200000000000002E-2</v>
      </c>
      <c r="J56">
        <v>1351.97</v>
      </c>
      <c r="K56" s="2">
        <f t="shared" si="3"/>
        <v>1.6213587575703063</v>
      </c>
      <c r="L56">
        <v>4.2700000000000002E-2</v>
      </c>
      <c r="M56">
        <v>901.5616</v>
      </c>
      <c r="N56" s="2">
        <f t="shared" si="15"/>
        <v>1.0812035737842538</v>
      </c>
      <c r="O56">
        <v>0.13139999999999999</v>
      </c>
      <c r="P56">
        <v>164.50389999999999</v>
      </c>
      <c r="Q56" s="2">
        <f>P56/C56</f>
        <v>0.19728236493374107</v>
      </c>
      <c r="R56">
        <v>1.7399999999999999E-2</v>
      </c>
      <c r="S56">
        <v>-2.2400000000000002</v>
      </c>
      <c r="T56" s="2">
        <f t="shared" si="4"/>
        <v>2.2400000000000002</v>
      </c>
      <c r="U56" s="2">
        <f t="shared" si="16"/>
        <v>1.3776074218599854</v>
      </c>
      <c r="V56">
        <v>6.9699999999999998E-2</v>
      </c>
      <c r="W56">
        <v>5.65</v>
      </c>
      <c r="X56" s="2">
        <f t="shared" si="5"/>
        <v>5.65</v>
      </c>
      <c r="Y56" s="2">
        <f t="shared" si="17"/>
        <v>3.4747687203164808</v>
      </c>
    </row>
    <row r="57" spans="1:25">
      <c r="A57" s="3" t="s">
        <v>170</v>
      </c>
      <c r="B57" s="3">
        <v>2</v>
      </c>
      <c r="C57">
        <f>85*9.81</f>
        <v>833.85</v>
      </c>
      <c r="D57" s="44">
        <v>1.95</v>
      </c>
      <c r="E57" s="3" t="s">
        <v>90</v>
      </c>
      <c r="F57">
        <v>4.5999999999999999E-2</v>
      </c>
      <c r="G57">
        <v>3032.43</v>
      </c>
      <c r="H57" s="2">
        <f t="shared" si="2"/>
        <v>3.636661270012592</v>
      </c>
      <c r="I57">
        <v>9.8000000000000004E-2</v>
      </c>
      <c r="J57">
        <v>2034.44</v>
      </c>
      <c r="K57" s="2">
        <f t="shared" si="3"/>
        <v>2.4398153145050068</v>
      </c>
      <c r="L57">
        <v>4.8000000000000001E-2</v>
      </c>
      <c r="M57">
        <v>554.03369999999995</v>
      </c>
      <c r="N57" s="2">
        <f t="shared" si="15"/>
        <v>0.66442849433351314</v>
      </c>
      <c r="O57">
        <v>7.3999999999999996E-2</v>
      </c>
      <c r="P57">
        <v>617.63210000000004</v>
      </c>
      <c r="Q57" s="2">
        <f>P57/C57</f>
        <v>0.74069928644240568</v>
      </c>
      <c r="R57">
        <v>4.5999999999999999E-2</v>
      </c>
      <c r="S57">
        <v>-8.74</v>
      </c>
      <c r="T57" s="2">
        <f t="shared" si="4"/>
        <v>8.74</v>
      </c>
      <c r="U57" s="2">
        <f t="shared" si="16"/>
        <v>5.3751289585072648</v>
      </c>
      <c r="V57">
        <v>0.126</v>
      </c>
      <c r="W57">
        <v>-5.09</v>
      </c>
      <c r="X57" s="2">
        <f t="shared" si="5"/>
        <v>5.09</v>
      </c>
      <c r="Y57" s="2">
        <f t="shared" si="17"/>
        <v>3.1303668648514846</v>
      </c>
    </row>
    <row r="58" spans="1:25">
      <c r="A58" s="3" t="s">
        <v>171</v>
      </c>
      <c r="B58" s="3">
        <v>2</v>
      </c>
      <c r="C58">
        <f>67*9.81</f>
        <v>657.27</v>
      </c>
      <c r="D58" s="44">
        <v>1.79</v>
      </c>
      <c r="E58" s="3" t="s">
        <v>52</v>
      </c>
      <c r="F58">
        <v>3.6700000000000003E-2</v>
      </c>
      <c r="G58">
        <v>1908.03</v>
      </c>
      <c r="H58" s="2">
        <f t="shared" si="2"/>
        <v>2.9029622529554064</v>
      </c>
      <c r="I58">
        <v>9.3299999999999994E-2</v>
      </c>
      <c r="J58">
        <v>1165.48</v>
      </c>
      <c r="K58" s="2">
        <f t="shared" si="3"/>
        <v>1.7732134434859343</v>
      </c>
      <c r="L58">
        <v>3.8300000000000001E-2</v>
      </c>
      <c r="M58">
        <v>929.66819999999996</v>
      </c>
      <c r="N58" s="2">
        <f t="shared" si="15"/>
        <v>1.4144388150988179</v>
      </c>
      <c r="Q58" s="2"/>
      <c r="R58">
        <v>0.04</v>
      </c>
      <c r="S58">
        <v>3.04</v>
      </c>
      <c r="T58" s="2">
        <f t="shared" si="4"/>
        <v>3.04</v>
      </c>
      <c r="U58" s="2">
        <f t="shared" si="16"/>
        <v>2.5839061912857249</v>
      </c>
      <c r="V58">
        <v>7.6700000000000004E-2</v>
      </c>
      <c r="W58">
        <v>8.7100000000000009</v>
      </c>
      <c r="X58" s="2">
        <f t="shared" si="5"/>
        <v>8.7100000000000009</v>
      </c>
      <c r="Y58" s="2">
        <f t="shared" si="17"/>
        <v>7.4032312256903516</v>
      </c>
    </row>
    <row r="59" spans="1:25">
      <c r="A59" s="3" t="s">
        <v>172</v>
      </c>
      <c r="B59" s="3">
        <v>2</v>
      </c>
      <c r="C59">
        <f>67*9.81</f>
        <v>657.27</v>
      </c>
      <c r="D59" s="44">
        <v>1.79</v>
      </c>
      <c r="E59" s="3" t="s">
        <v>52</v>
      </c>
      <c r="F59">
        <v>4.02E-2</v>
      </c>
      <c r="G59">
        <v>1747.79</v>
      </c>
      <c r="H59" s="2">
        <f t="shared" si="2"/>
        <v>2.6591659439804038</v>
      </c>
      <c r="I59">
        <v>0.10150000000000001</v>
      </c>
      <c r="J59">
        <v>1197.23</v>
      </c>
      <c r="K59" s="2">
        <f t="shared" si="3"/>
        <v>1.8215193147412785</v>
      </c>
      <c r="L59">
        <v>4.9000000000000002E-2</v>
      </c>
      <c r="M59">
        <v>961.94389999999999</v>
      </c>
      <c r="N59" s="2">
        <f t="shared" si="15"/>
        <v>1.4635445098665694</v>
      </c>
      <c r="Q59" s="2"/>
      <c r="R59">
        <v>4.2000000000000003E-2</v>
      </c>
      <c r="S59">
        <v>-8.9700000000000006</v>
      </c>
      <c r="T59" s="2">
        <f t="shared" si="4"/>
        <v>8.9700000000000006</v>
      </c>
      <c r="U59" s="2">
        <f t="shared" si="16"/>
        <v>7.6242232025766299</v>
      </c>
      <c r="V59">
        <v>8.0500000000000002E-2</v>
      </c>
      <c r="W59">
        <v>9.8699999999999992</v>
      </c>
      <c r="X59" s="2">
        <f t="shared" si="5"/>
        <v>9.8699999999999992</v>
      </c>
      <c r="Y59" s="2">
        <f t="shared" si="17"/>
        <v>8.3891954302599032</v>
      </c>
    </row>
    <row r="60" spans="1:25">
      <c r="A60" s="3" t="s">
        <v>173</v>
      </c>
      <c r="B60" s="3">
        <v>2</v>
      </c>
      <c r="C60">
        <f>67*9.81</f>
        <v>657.27</v>
      </c>
      <c r="D60" s="44">
        <v>1.79</v>
      </c>
      <c r="E60" s="3" t="s">
        <v>52</v>
      </c>
      <c r="F60">
        <v>4.0300000000000002E-2</v>
      </c>
      <c r="G60">
        <v>2317.37</v>
      </c>
      <c r="H60" s="2">
        <f t="shared" si="2"/>
        <v>3.5257504526298171</v>
      </c>
      <c r="I60">
        <v>0.11</v>
      </c>
      <c r="J60">
        <v>1287.81</v>
      </c>
      <c r="K60" s="2">
        <f t="shared" si="3"/>
        <v>1.959331781459674</v>
      </c>
      <c r="L60">
        <v>4.3999999999999997E-2</v>
      </c>
      <c r="M60">
        <v>934.40020000000004</v>
      </c>
      <c r="N60" s="2">
        <f t="shared" si="15"/>
        <v>1.4216382917218191</v>
      </c>
      <c r="O60">
        <v>0.17230000000000001</v>
      </c>
      <c r="P60">
        <v>24.716100000000001</v>
      </c>
      <c r="Q60" s="2">
        <f>P60/C60</f>
        <v>3.7604180930211333E-2</v>
      </c>
      <c r="R60">
        <v>3.4799999999999998E-2</v>
      </c>
      <c r="S60">
        <v>-8.32</v>
      </c>
      <c r="T60" s="2">
        <f t="shared" si="4"/>
        <v>8.32</v>
      </c>
      <c r="U60" s="2">
        <f t="shared" si="16"/>
        <v>7.0717432603609325</v>
      </c>
      <c r="V60">
        <v>8.7999999999999995E-2</v>
      </c>
      <c r="W60">
        <v>15.75</v>
      </c>
      <c r="X60" s="2">
        <f t="shared" si="5"/>
        <v>15.75</v>
      </c>
      <c r="Y60" s="2">
        <f t="shared" si="17"/>
        <v>13.387013984457294</v>
      </c>
    </row>
    <row r="61" spans="1:25">
      <c r="A61" s="3" t="s">
        <v>174</v>
      </c>
      <c r="B61" s="3">
        <v>2</v>
      </c>
      <c r="C61">
        <f>72.5*9.81</f>
        <v>711.22500000000002</v>
      </c>
      <c r="D61" s="44">
        <v>1.79</v>
      </c>
      <c r="E61" s="3" t="s">
        <v>53</v>
      </c>
      <c r="F61">
        <v>3.9E-2</v>
      </c>
      <c r="G61">
        <v>2148.34</v>
      </c>
      <c r="H61" s="2">
        <f t="shared" si="2"/>
        <v>3.0206193539315969</v>
      </c>
      <c r="I61">
        <v>9.5299999999999996E-2</v>
      </c>
      <c r="J61">
        <v>930.86</v>
      </c>
      <c r="K61" s="2">
        <f t="shared" si="3"/>
        <v>1.3088122605363985</v>
      </c>
      <c r="L61">
        <v>4.9799999999999997E-2</v>
      </c>
      <c r="M61">
        <v>1628.3228999999999</v>
      </c>
      <c r="N61" s="2">
        <f t="shared" si="15"/>
        <v>2.2894624064114728</v>
      </c>
      <c r="Q61" s="2"/>
      <c r="R61">
        <v>3.0300000000000001E-2</v>
      </c>
      <c r="S61">
        <v>-6.94</v>
      </c>
      <c r="T61" s="2">
        <f t="shared" si="4"/>
        <v>6.94</v>
      </c>
      <c r="U61" s="2">
        <f t="shared" si="16"/>
        <v>5.4512917460255741</v>
      </c>
      <c r="V61">
        <v>8.0199999999999994E-2</v>
      </c>
      <c r="W61">
        <v>10.85</v>
      </c>
      <c r="X61" s="2">
        <f t="shared" si="5"/>
        <v>10.85</v>
      </c>
      <c r="Y61" s="2">
        <f t="shared" si="17"/>
        <v>8.5225526576912785</v>
      </c>
    </row>
    <row r="62" spans="1:25">
      <c r="A62" s="3" t="s">
        <v>175</v>
      </c>
      <c r="B62" s="3">
        <v>2</v>
      </c>
      <c r="C62">
        <f>72.5*9.81</f>
        <v>711.22500000000002</v>
      </c>
      <c r="D62" s="44">
        <v>1.79</v>
      </c>
      <c r="E62" s="3" t="s">
        <v>53</v>
      </c>
      <c r="F62">
        <v>3.2599999999999997E-2</v>
      </c>
      <c r="G62">
        <v>2288.66</v>
      </c>
      <c r="H62" s="2">
        <f t="shared" si="2"/>
        <v>3.2179127561601457</v>
      </c>
      <c r="K62" s="2"/>
      <c r="L62">
        <v>4.9799999999999997E-2</v>
      </c>
      <c r="M62">
        <v>1445.3098</v>
      </c>
      <c r="N62" s="2">
        <f t="shared" si="15"/>
        <v>2.0321414460965235</v>
      </c>
      <c r="Q62" s="2"/>
      <c r="R62">
        <v>3.6400000000000002E-2</v>
      </c>
      <c r="S62">
        <v>-5.22</v>
      </c>
      <c r="T62" s="2">
        <f t="shared" si="4"/>
        <v>5.22</v>
      </c>
      <c r="U62" s="2">
        <f t="shared" si="16"/>
        <v>4.1002511403823485</v>
      </c>
      <c r="V62">
        <v>0.1227</v>
      </c>
      <c r="W62">
        <v>-3.01</v>
      </c>
      <c r="X62" s="2">
        <f t="shared" si="5"/>
        <v>3.01</v>
      </c>
      <c r="Y62" s="2">
        <f t="shared" si="17"/>
        <v>2.3643210598756452</v>
      </c>
    </row>
    <row r="63" spans="1:25">
      <c r="A63" s="3" t="s">
        <v>176</v>
      </c>
      <c r="B63" s="3">
        <v>2</v>
      </c>
      <c r="C63">
        <f>72.5*9.81</f>
        <v>711.22500000000002</v>
      </c>
      <c r="D63" s="44">
        <v>1.79</v>
      </c>
      <c r="E63" s="3" t="s">
        <v>53</v>
      </c>
      <c r="F63">
        <v>3.8300000000000001E-2</v>
      </c>
      <c r="G63">
        <v>2150.0100000000002</v>
      </c>
      <c r="H63" s="2">
        <f t="shared" si="2"/>
        <v>3.0229674153748816</v>
      </c>
      <c r="I63">
        <v>8.0500000000000002E-2</v>
      </c>
      <c r="J63">
        <v>1343.1</v>
      </c>
      <c r="K63" s="2">
        <f t="shared" si="3"/>
        <v>1.8884319308235789</v>
      </c>
      <c r="L63">
        <v>4.9799999999999997E-2</v>
      </c>
      <c r="M63">
        <v>1236.393</v>
      </c>
      <c r="N63" s="2">
        <f t="shared" si="15"/>
        <v>1.7383992407465991</v>
      </c>
      <c r="O63">
        <v>0.17249999999999999</v>
      </c>
      <c r="P63">
        <v>61.594999999999999</v>
      </c>
      <c r="Q63" s="2">
        <f>P63/C63</f>
        <v>8.6604098562339624E-2</v>
      </c>
      <c r="R63">
        <v>4.7899999999999998E-2</v>
      </c>
      <c r="S63">
        <v>5.74</v>
      </c>
      <c r="T63" s="2">
        <f t="shared" si="4"/>
        <v>5.74</v>
      </c>
      <c r="U63" s="2">
        <f t="shared" si="16"/>
        <v>4.5087052769721616</v>
      </c>
      <c r="V63">
        <v>8.0500000000000002E-2</v>
      </c>
      <c r="W63">
        <v>-3.45</v>
      </c>
      <c r="X63" s="2">
        <f t="shared" si="5"/>
        <v>3.45</v>
      </c>
      <c r="Y63" s="2">
        <f t="shared" si="17"/>
        <v>2.7099360985285639</v>
      </c>
    </row>
    <row r="64" spans="1:25">
      <c r="A64" s="3"/>
      <c r="B64" s="3">
        <v>2</v>
      </c>
      <c r="C64">
        <f>62*9.81</f>
        <v>608.22</v>
      </c>
      <c r="D64" s="44">
        <v>1.66</v>
      </c>
      <c r="E64" s="3" t="s">
        <v>54</v>
      </c>
      <c r="H64" s="2"/>
      <c r="K64" s="2"/>
      <c r="L64" s="2"/>
      <c r="N64" s="2"/>
      <c r="Q64" s="2"/>
      <c r="T64" s="2"/>
      <c r="U64" s="2"/>
      <c r="X64" s="2"/>
      <c r="Y64" s="2"/>
    </row>
    <row r="65" spans="1:25">
      <c r="A65" s="3"/>
      <c r="B65" s="3">
        <v>2</v>
      </c>
      <c r="C65">
        <f>62*9.81</f>
        <v>608.22</v>
      </c>
      <c r="D65" s="44">
        <v>1.66</v>
      </c>
      <c r="E65" s="3" t="s">
        <v>54</v>
      </c>
      <c r="H65" s="2"/>
      <c r="K65" s="2"/>
      <c r="L65" s="2"/>
      <c r="N65" s="2"/>
      <c r="Q65" s="2"/>
      <c r="T65" s="2"/>
      <c r="U65" s="2"/>
      <c r="X65" s="2"/>
      <c r="Y65" s="2"/>
    </row>
    <row r="66" spans="1:25">
      <c r="A66" s="3"/>
      <c r="B66" s="3">
        <v>2</v>
      </c>
      <c r="C66">
        <f>62*9.81</f>
        <v>608.22</v>
      </c>
      <c r="D66" s="44">
        <v>1.66</v>
      </c>
      <c r="E66" s="3" t="s">
        <v>54</v>
      </c>
      <c r="H66" s="2"/>
      <c r="K66" s="2"/>
      <c r="L66" s="2"/>
      <c r="N66" s="2"/>
      <c r="Q66" s="2"/>
      <c r="T66" s="2"/>
      <c r="U66" s="2"/>
      <c r="X66" s="2"/>
      <c r="Y66" s="2"/>
    </row>
    <row r="67" spans="1:25">
      <c r="A67" s="3" t="s">
        <v>177</v>
      </c>
      <c r="B67" s="3">
        <v>2</v>
      </c>
      <c r="C67">
        <f>55.5*9.81</f>
        <v>544.45500000000004</v>
      </c>
      <c r="D67" s="44">
        <v>1.55</v>
      </c>
      <c r="E67" s="3" t="s">
        <v>55</v>
      </c>
      <c r="F67">
        <v>3.8300000000000001E-2</v>
      </c>
      <c r="G67">
        <v>1914.87</v>
      </c>
      <c r="H67" s="2">
        <f t="shared" si="2"/>
        <v>3.5170399757555715</v>
      </c>
      <c r="I67" s="3">
        <v>6.0900000000000003E-2</v>
      </c>
      <c r="J67" s="3">
        <v>910</v>
      </c>
      <c r="K67" s="2">
        <f t="shared" si="3"/>
        <v>1.6713961668090107</v>
      </c>
      <c r="L67">
        <v>3.6400000000000002E-2</v>
      </c>
      <c r="M67">
        <v>710.17870000000005</v>
      </c>
      <c r="N67" s="2">
        <f t="shared" ref="N67:N72" si="18">M67/C67</f>
        <v>1.3043845680542929</v>
      </c>
      <c r="O67">
        <v>6.7100000000000007E-2</v>
      </c>
      <c r="P67">
        <v>495.37889999999999</v>
      </c>
      <c r="Q67" s="2">
        <f>P67/C67</f>
        <v>0.90986197206380681</v>
      </c>
      <c r="R67">
        <v>7.7000000000000002E-3</v>
      </c>
      <c r="S67">
        <v>-7.85</v>
      </c>
      <c r="T67" s="2">
        <f t="shared" si="4"/>
        <v>7.85</v>
      </c>
      <c r="U67" s="2">
        <f t="shared" ref="U67:U72" si="19">ABS(T67/(C67*D67)*1000)</f>
        <v>9.3019921371504672</v>
      </c>
      <c r="V67">
        <v>7.6700000000000004E-2</v>
      </c>
      <c r="W67">
        <v>4.83</v>
      </c>
      <c r="X67" s="2">
        <f t="shared" si="5"/>
        <v>4.83</v>
      </c>
      <c r="Y67" s="2">
        <f t="shared" ref="Y67:Y72" si="20">ABS(X67/(C67*D67)*1000)</f>
        <v>5.7233913404378036</v>
      </c>
    </row>
    <row r="68" spans="1:25">
      <c r="A68" s="3" t="s">
        <v>178</v>
      </c>
      <c r="B68" s="3">
        <v>2</v>
      </c>
      <c r="C68">
        <f>55.5*9.81</f>
        <v>544.45500000000004</v>
      </c>
      <c r="D68" s="44">
        <v>1.55</v>
      </c>
      <c r="E68" s="3" t="s">
        <v>55</v>
      </c>
      <c r="F68">
        <v>4.3700000000000003E-2</v>
      </c>
      <c r="G68">
        <v>2055.14</v>
      </c>
      <c r="H68" s="2">
        <f t="shared" si="2"/>
        <v>3.7746737563251318</v>
      </c>
      <c r="K68" s="2"/>
      <c r="L68">
        <v>4.2000000000000003E-2</v>
      </c>
      <c r="M68">
        <v>921.53020000000004</v>
      </c>
      <c r="N68" s="2">
        <f t="shared" si="18"/>
        <v>1.6925736745920232</v>
      </c>
      <c r="Q68" s="2"/>
      <c r="R68">
        <v>4.7199999999999999E-2</v>
      </c>
      <c r="S68">
        <v>12.36</v>
      </c>
      <c r="T68" s="2">
        <f t="shared" si="4"/>
        <v>12.36</v>
      </c>
      <c r="U68" s="2">
        <f t="shared" si="19"/>
        <v>14.646193989194874</v>
      </c>
      <c r="V68">
        <v>7.8700000000000006E-2</v>
      </c>
      <c r="W68">
        <v>13.05</v>
      </c>
      <c r="X68" s="2">
        <f t="shared" si="5"/>
        <v>13.05</v>
      </c>
      <c r="Y68" s="2">
        <f t="shared" si="20"/>
        <v>15.463821323543133</v>
      </c>
    </row>
    <row r="69" spans="1:25">
      <c r="A69" s="3" t="s">
        <v>179</v>
      </c>
      <c r="B69" s="3">
        <v>2</v>
      </c>
      <c r="C69">
        <f>55.5*9.81</f>
        <v>544.45500000000004</v>
      </c>
      <c r="D69" s="44">
        <v>1.55</v>
      </c>
      <c r="E69" s="3" t="s">
        <v>55</v>
      </c>
      <c r="F69">
        <v>3.3000000000000002E-2</v>
      </c>
      <c r="G69">
        <v>1657.32</v>
      </c>
      <c r="H69" s="2">
        <f t="shared" ref="H69:H120" si="21">G69/C69</f>
        <v>3.0439981265669336</v>
      </c>
      <c r="I69">
        <v>6.7799999999999999E-2</v>
      </c>
      <c r="J69">
        <v>976.34</v>
      </c>
      <c r="K69" s="2">
        <f t="shared" ref="K69:K120" si="22">J69/C69</f>
        <v>1.7932427840684722</v>
      </c>
      <c r="L69">
        <v>3.3000000000000002E-2</v>
      </c>
      <c r="M69">
        <v>713.18340000000001</v>
      </c>
      <c r="N69" s="2">
        <f t="shared" si="18"/>
        <v>1.3099032977932059</v>
      </c>
      <c r="O69">
        <v>0.17419999999999999</v>
      </c>
      <c r="P69">
        <v>21.993600000000001</v>
      </c>
      <c r="Q69" s="2">
        <f>P69/C69</f>
        <v>4.0395624982780945E-2</v>
      </c>
      <c r="R69">
        <v>1.0999999999999999E-2</v>
      </c>
      <c r="S69">
        <v>-2.2400000000000002</v>
      </c>
      <c r="T69" s="2">
        <f t="shared" ref="T69:T120" si="23">ABS(S69)</f>
        <v>2.2400000000000002</v>
      </c>
      <c r="U69" s="2">
        <f t="shared" si="19"/>
        <v>2.6543264187537643</v>
      </c>
      <c r="V69">
        <v>7.5200000000000003E-2</v>
      </c>
      <c r="W69">
        <v>4.4400000000000004</v>
      </c>
      <c r="X69" s="2">
        <f t="shared" ref="X69:X120" si="24">ABS(W69)</f>
        <v>4.4400000000000004</v>
      </c>
      <c r="Y69" s="2">
        <f t="shared" si="20"/>
        <v>5.2612541514583535</v>
      </c>
    </row>
    <row r="70" spans="1:25">
      <c r="A70" s="3" t="s">
        <v>180</v>
      </c>
      <c r="B70" s="3">
        <v>2</v>
      </c>
      <c r="C70">
        <f>97*9.81</f>
        <v>951.57</v>
      </c>
      <c r="D70" s="44">
        <v>1.75</v>
      </c>
      <c r="E70" s="3" t="s">
        <v>56</v>
      </c>
      <c r="F70">
        <v>3.4799999999999998E-2</v>
      </c>
      <c r="G70">
        <v>2494.9699999999998</v>
      </c>
      <c r="H70" s="2">
        <f t="shared" si="21"/>
        <v>2.6219510913542878</v>
      </c>
      <c r="I70">
        <v>7.2800000000000004E-2</v>
      </c>
      <c r="J70">
        <v>2349.96</v>
      </c>
      <c r="K70" s="2">
        <f t="shared" si="22"/>
        <v>2.4695608310476369</v>
      </c>
      <c r="L70">
        <v>5.3800000000000001E-2</v>
      </c>
      <c r="M70">
        <v>671.42340000000002</v>
      </c>
      <c r="N70" s="2">
        <f t="shared" si="18"/>
        <v>0.70559538446987613</v>
      </c>
      <c r="O70">
        <v>0.1187</v>
      </c>
      <c r="P70">
        <v>270.04289999999997</v>
      </c>
      <c r="Q70" s="2">
        <f>P70/C70</f>
        <v>0.2837866893659951</v>
      </c>
      <c r="R70">
        <v>2.53E-2</v>
      </c>
      <c r="S70">
        <v>-13.62</v>
      </c>
      <c r="T70" s="2">
        <f t="shared" si="23"/>
        <v>13.62</v>
      </c>
      <c r="U70" s="2">
        <f t="shared" si="19"/>
        <v>8.1789643881765315</v>
      </c>
      <c r="V70">
        <v>9.6600000000000005E-2</v>
      </c>
      <c r="W70">
        <v>-2.41</v>
      </c>
      <c r="X70" s="2">
        <f t="shared" si="24"/>
        <v>2.41</v>
      </c>
      <c r="Y70" s="2">
        <f t="shared" si="20"/>
        <v>1.4472323183190485</v>
      </c>
    </row>
    <row r="71" spans="1:25">
      <c r="A71" s="3" t="s">
        <v>181</v>
      </c>
      <c r="B71" s="3">
        <v>2</v>
      </c>
      <c r="C71">
        <f>97*9.81</f>
        <v>951.57</v>
      </c>
      <c r="D71" s="44">
        <v>1.75</v>
      </c>
      <c r="E71" s="3" t="s">
        <v>56</v>
      </c>
      <c r="F71">
        <v>3.6400000000000002E-2</v>
      </c>
      <c r="G71">
        <v>2090.16</v>
      </c>
      <c r="H71" s="2">
        <f t="shared" si="21"/>
        <v>2.1965383524070745</v>
      </c>
      <c r="I71">
        <v>8.0699999999999994E-2</v>
      </c>
      <c r="J71">
        <v>1998.1</v>
      </c>
      <c r="K71" s="2">
        <f t="shared" si="22"/>
        <v>2.0997929737171197</v>
      </c>
      <c r="L71">
        <v>6.1699999999999998E-2</v>
      </c>
      <c r="M71">
        <v>529.33270000000005</v>
      </c>
      <c r="N71" s="2">
        <f t="shared" si="18"/>
        <v>0.55627300146074388</v>
      </c>
      <c r="Q71" s="2"/>
      <c r="R71">
        <v>2.2200000000000001E-2</v>
      </c>
      <c r="S71">
        <v>-7.84</v>
      </c>
      <c r="T71" s="2">
        <f t="shared" si="23"/>
        <v>7.84</v>
      </c>
      <c r="U71" s="2">
        <f t="shared" si="19"/>
        <v>4.7080088695524234</v>
      </c>
      <c r="V71">
        <v>8.5500000000000007E-2</v>
      </c>
      <c r="W71">
        <v>-1.66</v>
      </c>
      <c r="X71" s="2">
        <f t="shared" si="24"/>
        <v>1.66</v>
      </c>
      <c r="Y71" s="2">
        <f t="shared" si="20"/>
        <v>0.99684881676747727</v>
      </c>
    </row>
    <row r="72" spans="1:25">
      <c r="A72" s="3" t="s">
        <v>182</v>
      </c>
      <c r="B72" s="3">
        <v>2</v>
      </c>
      <c r="C72">
        <f>97*9.81</f>
        <v>951.57</v>
      </c>
      <c r="D72" s="44">
        <v>1.75</v>
      </c>
      <c r="E72" s="3" t="s">
        <v>56</v>
      </c>
      <c r="F72">
        <v>3.9600000000000003E-2</v>
      </c>
      <c r="G72">
        <v>2928.2</v>
      </c>
      <c r="H72" s="2">
        <f t="shared" si="21"/>
        <v>3.0772302615677245</v>
      </c>
      <c r="I72">
        <v>7.4399999999999994E-2</v>
      </c>
      <c r="J72">
        <v>1864.29</v>
      </c>
      <c r="K72" s="2">
        <f t="shared" si="22"/>
        <v>1.95917273558435</v>
      </c>
      <c r="L72">
        <v>4.4299999999999999E-2</v>
      </c>
      <c r="M72">
        <v>813.4864</v>
      </c>
      <c r="N72" s="2">
        <f t="shared" si="18"/>
        <v>0.85488865769202471</v>
      </c>
      <c r="O72">
        <v>0.12509999999999999</v>
      </c>
      <c r="P72">
        <v>131.8091</v>
      </c>
      <c r="Q72" s="2">
        <f>P72/C72</f>
        <v>0.13851750265350946</v>
      </c>
      <c r="R72">
        <v>2.8500000000000001E-2</v>
      </c>
      <c r="S72">
        <v>-9.84</v>
      </c>
      <c r="T72" s="2">
        <f t="shared" si="23"/>
        <v>9.84</v>
      </c>
      <c r="U72" s="2">
        <f t="shared" si="19"/>
        <v>5.9090315403566134</v>
      </c>
      <c r="V72">
        <v>6.9699999999999998E-2</v>
      </c>
      <c r="W72">
        <v>9.57</v>
      </c>
      <c r="X72" s="2">
        <f t="shared" si="24"/>
        <v>9.57</v>
      </c>
      <c r="Y72" s="2">
        <f t="shared" si="20"/>
        <v>5.7468934797980475</v>
      </c>
    </row>
    <row r="73" spans="1:25">
      <c r="A73" s="3"/>
      <c r="B73" s="3">
        <v>2</v>
      </c>
      <c r="C73">
        <f>88*9.81</f>
        <v>863.28000000000009</v>
      </c>
      <c r="D73" s="44">
        <v>1.81</v>
      </c>
      <c r="E73" s="3" t="s">
        <v>57</v>
      </c>
      <c r="H73" s="2"/>
      <c r="K73" s="2"/>
      <c r="L73" s="2"/>
      <c r="N73" s="2"/>
      <c r="Q73" s="2"/>
      <c r="T73" s="2"/>
      <c r="U73" s="2"/>
      <c r="X73" s="2"/>
      <c r="Y73" s="2"/>
    </row>
    <row r="74" spans="1:25">
      <c r="A74" s="3"/>
      <c r="B74" s="3">
        <v>2</v>
      </c>
      <c r="C74">
        <f>88*9.81</f>
        <v>863.28000000000009</v>
      </c>
      <c r="D74" s="44">
        <v>1.81</v>
      </c>
      <c r="E74" s="3" t="s">
        <v>57</v>
      </c>
      <c r="H74" s="2"/>
      <c r="K74" s="2"/>
      <c r="L74" s="2"/>
      <c r="N74" s="2"/>
      <c r="Q74" s="2"/>
      <c r="T74" s="2"/>
      <c r="U74" s="2"/>
      <c r="X74" s="2"/>
      <c r="Y74" s="2"/>
    </row>
    <row r="75" spans="1:25">
      <c r="A75" s="3"/>
      <c r="B75" s="3">
        <v>2</v>
      </c>
      <c r="C75">
        <f>88*9.81</f>
        <v>863.28000000000009</v>
      </c>
      <c r="D75" s="44">
        <v>1.81</v>
      </c>
      <c r="E75" s="3" t="s">
        <v>57</v>
      </c>
      <c r="H75" s="2"/>
      <c r="K75" s="2"/>
      <c r="L75" s="2"/>
      <c r="N75" s="2"/>
      <c r="Q75" s="2"/>
      <c r="T75" s="2"/>
      <c r="U75" s="2"/>
      <c r="X75" s="2"/>
      <c r="Y75" s="2"/>
    </row>
    <row r="76" spans="1:25">
      <c r="A76" s="3" t="s">
        <v>183</v>
      </c>
      <c r="B76" s="3">
        <v>2</v>
      </c>
      <c r="C76">
        <f>115.5*9.81</f>
        <v>1133.0550000000001</v>
      </c>
      <c r="D76" s="44">
        <v>2.02</v>
      </c>
      <c r="E76" s="3" t="s">
        <v>58</v>
      </c>
      <c r="F76">
        <v>3.3599999999999998E-2</v>
      </c>
      <c r="G76">
        <v>5598.33</v>
      </c>
      <c r="H76" s="2">
        <f t="shared" si="21"/>
        <v>4.9409163721090321</v>
      </c>
      <c r="I76">
        <v>9.2999999999999999E-2</v>
      </c>
      <c r="J76">
        <v>1702.61</v>
      </c>
      <c r="K76" s="2">
        <f t="shared" si="22"/>
        <v>1.5026719797361998</v>
      </c>
      <c r="L76">
        <v>3.3599999999999998E-2</v>
      </c>
      <c r="M76">
        <v>3216.3701999999998</v>
      </c>
      <c r="N76" s="2">
        <f t="shared" ref="N76:N100" si="25">M76/C76</f>
        <v>2.8386708500469964</v>
      </c>
      <c r="O76">
        <v>6.9800000000000001E-2</v>
      </c>
      <c r="P76">
        <v>937.61760000000004</v>
      </c>
      <c r="Q76" s="2">
        <f t="shared" ref="Q76:Q81" si="26">P76/C76</f>
        <v>0.82751287448535149</v>
      </c>
      <c r="R76">
        <v>3.1E-2</v>
      </c>
      <c r="S76">
        <v>-15.79</v>
      </c>
      <c r="T76" s="2">
        <f t="shared" si="23"/>
        <v>15.79</v>
      </c>
      <c r="U76" s="2">
        <f t="shared" ref="U76:U102" si="27">ABS(T76/(C76*D76)*1000)</f>
        <v>6.8988987146857976</v>
      </c>
      <c r="V76">
        <v>0.1008</v>
      </c>
      <c r="W76">
        <v>-9.1</v>
      </c>
      <c r="X76" s="2">
        <f t="shared" si="24"/>
        <v>9.1</v>
      </c>
      <c r="Y76" s="2">
        <f t="shared" ref="Y76:Y102" si="28">ABS(X76/(C76*D76)*1000)</f>
        <v>3.9759327614718663</v>
      </c>
    </row>
    <row r="77" spans="1:25">
      <c r="A77" s="3" t="s">
        <v>184</v>
      </c>
      <c r="B77" s="3">
        <v>2</v>
      </c>
      <c r="C77">
        <f>115.5*9.81</f>
        <v>1133.0550000000001</v>
      </c>
      <c r="D77" s="44">
        <v>2.02</v>
      </c>
      <c r="E77" s="3" t="s">
        <v>58</v>
      </c>
      <c r="F77">
        <v>3.5799999999999998E-2</v>
      </c>
      <c r="G77">
        <v>5322.9</v>
      </c>
      <c r="H77" s="2">
        <f t="shared" si="21"/>
        <v>4.6978302024173582</v>
      </c>
      <c r="I77">
        <v>0.1008</v>
      </c>
      <c r="J77">
        <v>1952.01</v>
      </c>
      <c r="K77" s="2">
        <f t="shared" si="22"/>
        <v>1.7227848603995393</v>
      </c>
      <c r="L77">
        <v>3.5799999999999998E-2</v>
      </c>
      <c r="M77">
        <v>3071.1902</v>
      </c>
      <c r="N77" s="2">
        <f t="shared" si="25"/>
        <v>2.710539382465988</v>
      </c>
      <c r="O77">
        <v>7.4800000000000005E-2</v>
      </c>
      <c r="P77">
        <v>1143.6872000000001</v>
      </c>
      <c r="Q77" s="2">
        <f t="shared" si="26"/>
        <v>1.0093836574570521</v>
      </c>
      <c r="R77">
        <v>3.2500000000000001E-2</v>
      </c>
      <c r="S77">
        <v>-15.62</v>
      </c>
      <c r="T77" s="2">
        <f t="shared" si="23"/>
        <v>15.62</v>
      </c>
      <c r="U77" s="2">
        <f t="shared" si="27"/>
        <v>6.8246230477132466</v>
      </c>
      <c r="V77">
        <v>0.14949999999999999</v>
      </c>
      <c r="W77">
        <v>-16.13</v>
      </c>
      <c r="X77" s="2">
        <f t="shared" si="24"/>
        <v>16.13</v>
      </c>
      <c r="Y77" s="2">
        <f t="shared" si="28"/>
        <v>7.0474500486309006</v>
      </c>
    </row>
    <row r="78" spans="1:25">
      <c r="A78" s="3" t="s">
        <v>185</v>
      </c>
      <c r="B78" s="3">
        <v>2</v>
      </c>
      <c r="C78">
        <f>115.5*9.81</f>
        <v>1133.0550000000001</v>
      </c>
      <c r="D78" s="44">
        <v>2.02</v>
      </c>
      <c r="E78" s="3" t="s">
        <v>58</v>
      </c>
      <c r="F78">
        <v>3.3799999999999997E-2</v>
      </c>
      <c r="G78">
        <v>4700.16</v>
      </c>
      <c r="H78" s="2">
        <f t="shared" si="21"/>
        <v>4.1482187537233406</v>
      </c>
      <c r="I78">
        <v>9.4299999999999995E-2</v>
      </c>
      <c r="J78">
        <v>1961.55</v>
      </c>
      <c r="K78" s="2">
        <f t="shared" si="22"/>
        <v>1.7312045752412724</v>
      </c>
      <c r="L78">
        <v>3.6299999999999999E-2</v>
      </c>
      <c r="M78">
        <v>2045.8196</v>
      </c>
      <c r="N78" s="2">
        <f t="shared" si="25"/>
        <v>1.8055783699820396</v>
      </c>
      <c r="O78">
        <v>7.0099999999999996E-2</v>
      </c>
      <c r="P78">
        <v>944.49239999999998</v>
      </c>
      <c r="Q78" s="2">
        <f t="shared" si="26"/>
        <v>0.83358036458953888</v>
      </c>
      <c r="R78">
        <v>2.6599999999999999E-2</v>
      </c>
      <c r="S78">
        <v>-13.2</v>
      </c>
      <c r="T78" s="2">
        <f t="shared" si="23"/>
        <v>13.2</v>
      </c>
      <c r="U78" s="2">
        <f t="shared" si="27"/>
        <v>5.7672870825745743</v>
      </c>
      <c r="V78">
        <v>9.4299999999999995E-2</v>
      </c>
      <c r="W78">
        <v>-21.94</v>
      </c>
      <c r="X78" s="2">
        <f t="shared" si="24"/>
        <v>21.94</v>
      </c>
      <c r="Y78" s="2">
        <f t="shared" si="28"/>
        <v>9.5859301963398629</v>
      </c>
    </row>
    <row r="79" spans="1:25">
      <c r="A79" s="3" t="s">
        <v>186</v>
      </c>
      <c r="B79" s="3">
        <v>2</v>
      </c>
      <c r="C79">
        <f>99*9.91</f>
        <v>981.09</v>
      </c>
      <c r="D79" s="45">
        <v>1.87</v>
      </c>
      <c r="E79" s="3" t="s">
        <v>59</v>
      </c>
      <c r="F79">
        <v>4.9799999999999997E-2</v>
      </c>
      <c r="G79">
        <v>3290.29</v>
      </c>
      <c r="H79" s="2">
        <f t="shared" si="21"/>
        <v>3.3537086301970258</v>
      </c>
      <c r="I79">
        <v>0.10539999999999999</v>
      </c>
      <c r="J79">
        <v>1663.45</v>
      </c>
      <c r="K79" s="2">
        <f t="shared" si="22"/>
        <v>1.6955121344626896</v>
      </c>
      <c r="L79">
        <v>4.9799999999999997E-2</v>
      </c>
      <c r="M79">
        <v>1472.9609</v>
      </c>
      <c r="N79" s="2">
        <f t="shared" si="25"/>
        <v>1.5013514560335952</v>
      </c>
      <c r="O79">
        <v>0.18210000000000001</v>
      </c>
      <c r="P79">
        <v>74.347200000000001</v>
      </c>
      <c r="Q79" s="2">
        <f t="shared" si="26"/>
        <v>7.5780203651041184E-2</v>
      </c>
      <c r="R79">
        <v>1.15E-2</v>
      </c>
      <c r="S79">
        <v>3.6</v>
      </c>
      <c r="T79" s="2">
        <f t="shared" si="23"/>
        <v>3.6</v>
      </c>
      <c r="U79" s="2">
        <f t="shared" si="27"/>
        <v>1.9622396414595726</v>
      </c>
      <c r="V79">
        <v>9.01E-2</v>
      </c>
      <c r="W79">
        <v>26.81</v>
      </c>
      <c r="X79" s="2">
        <f t="shared" si="24"/>
        <v>26.81</v>
      </c>
      <c r="Y79" s="2">
        <f t="shared" si="28"/>
        <v>14.613234663203094</v>
      </c>
    </row>
    <row r="80" spans="1:25">
      <c r="A80" s="3" t="s">
        <v>187</v>
      </c>
      <c r="B80" s="3">
        <v>2</v>
      </c>
      <c r="C80">
        <f>99*9.91</f>
        <v>981.09</v>
      </c>
      <c r="D80" s="45">
        <v>1.87</v>
      </c>
      <c r="E80" s="3" t="s">
        <v>59</v>
      </c>
      <c r="F80">
        <v>4.9799999999999997E-2</v>
      </c>
      <c r="G80">
        <v>2782.65</v>
      </c>
      <c r="H80" s="2">
        <f t="shared" si="21"/>
        <v>2.8362841329541633</v>
      </c>
      <c r="I80">
        <v>0.1208</v>
      </c>
      <c r="J80">
        <v>1715.39</v>
      </c>
      <c r="K80" s="2">
        <f t="shared" si="22"/>
        <v>1.7484532509759554</v>
      </c>
      <c r="L80">
        <v>4.9799999999999997E-2</v>
      </c>
      <c r="M80">
        <v>1302.3884</v>
      </c>
      <c r="N80" s="2">
        <f t="shared" si="25"/>
        <v>1.3274912597213304</v>
      </c>
      <c r="O80">
        <v>0.15720000000000001</v>
      </c>
      <c r="P80">
        <v>88.263900000000007</v>
      </c>
      <c r="Q80" s="2">
        <f t="shared" si="26"/>
        <v>8.9965140812769476E-2</v>
      </c>
      <c r="R80">
        <v>2.4899999999999999E-2</v>
      </c>
      <c r="S80">
        <v>2.74</v>
      </c>
      <c r="T80" s="2">
        <f t="shared" si="23"/>
        <v>2.74</v>
      </c>
      <c r="U80" s="2">
        <f t="shared" si="27"/>
        <v>1.4934823937775636</v>
      </c>
      <c r="V80">
        <v>9.01E-2</v>
      </c>
      <c r="W80">
        <v>23.12</v>
      </c>
      <c r="X80" s="2">
        <f t="shared" si="24"/>
        <v>23.12</v>
      </c>
      <c r="Y80" s="2">
        <f t="shared" si="28"/>
        <v>12.601939030707033</v>
      </c>
    </row>
    <row r="81" spans="1:25">
      <c r="A81" s="3" t="s">
        <v>188</v>
      </c>
      <c r="B81" s="3">
        <v>2</v>
      </c>
      <c r="C81">
        <f>99*9.91</f>
        <v>981.09</v>
      </c>
      <c r="D81" s="45">
        <v>1.87</v>
      </c>
      <c r="E81" s="3" t="s">
        <v>59</v>
      </c>
      <c r="F81">
        <v>0.05</v>
      </c>
      <c r="G81">
        <v>2950.67</v>
      </c>
      <c r="H81" s="2">
        <f t="shared" si="21"/>
        <v>3.0075426311551436</v>
      </c>
      <c r="I81">
        <v>0.12</v>
      </c>
      <c r="J81">
        <v>1457.21</v>
      </c>
      <c r="K81" s="2">
        <f t="shared" si="22"/>
        <v>1.4852969656198718</v>
      </c>
      <c r="L81">
        <v>0.05</v>
      </c>
      <c r="M81">
        <v>1439.0922</v>
      </c>
      <c r="N81" s="2">
        <f t="shared" si="25"/>
        <v>1.4668299544384307</v>
      </c>
      <c r="O81">
        <v>0.182</v>
      </c>
      <c r="P81">
        <v>81.417500000000004</v>
      </c>
      <c r="Q81" s="2">
        <f t="shared" si="26"/>
        <v>8.2986780009988895E-2</v>
      </c>
      <c r="R81">
        <v>0.03</v>
      </c>
      <c r="S81">
        <v>4.54</v>
      </c>
      <c r="T81" s="2">
        <f t="shared" si="23"/>
        <v>4.54</v>
      </c>
      <c r="U81" s="2">
        <f t="shared" si="27"/>
        <v>2.4746022145073501</v>
      </c>
      <c r="V81">
        <v>0.09</v>
      </c>
      <c r="W81">
        <v>20.03</v>
      </c>
      <c r="X81" s="2">
        <f t="shared" si="24"/>
        <v>20.03</v>
      </c>
      <c r="Y81" s="2">
        <f t="shared" si="28"/>
        <v>10.917683338454234</v>
      </c>
    </row>
    <row r="82" spans="1:25">
      <c r="A82" s="3" t="s">
        <v>189</v>
      </c>
      <c r="B82" s="3">
        <v>3</v>
      </c>
      <c r="C82">
        <f>81.7*9.81</f>
        <v>801.47700000000009</v>
      </c>
      <c r="D82" s="45">
        <v>1.74</v>
      </c>
      <c r="E82" s="3" t="s">
        <v>48</v>
      </c>
      <c r="F82">
        <v>6.2799999999999995E-2</v>
      </c>
      <c r="G82">
        <v>2206.9899999999998</v>
      </c>
      <c r="H82" s="2">
        <f t="shared" si="21"/>
        <v>2.7536535671017379</v>
      </c>
      <c r="K82" s="2"/>
      <c r="L82">
        <v>6.2799999999999995E-2</v>
      </c>
      <c r="M82">
        <v>1184.0925</v>
      </c>
      <c r="N82" s="2">
        <f t="shared" si="25"/>
        <v>1.4773879974097819</v>
      </c>
      <c r="Q82" s="2"/>
      <c r="R82">
        <v>5.6300000000000003E-2</v>
      </c>
      <c r="S82">
        <v>-27.4</v>
      </c>
      <c r="T82" s="2">
        <f t="shared" si="23"/>
        <v>27.4</v>
      </c>
      <c r="U82" s="2">
        <f t="shared" si="27"/>
        <v>19.647633602438507</v>
      </c>
      <c r="V82">
        <v>8.8800000000000004E-2</v>
      </c>
      <c r="W82">
        <v>23.31</v>
      </c>
      <c r="X82" s="2">
        <f t="shared" si="24"/>
        <v>23.31</v>
      </c>
      <c r="Y82" s="2">
        <f t="shared" si="28"/>
        <v>16.714829900468668</v>
      </c>
    </row>
    <row r="83" spans="1:25">
      <c r="A83" s="3" t="s">
        <v>190</v>
      </c>
      <c r="B83" s="3">
        <v>3</v>
      </c>
      <c r="C83">
        <f>81.7*9.81</f>
        <v>801.47700000000009</v>
      </c>
      <c r="D83" s="45">
        <v>1.74</v>
      </c>
      <c r="E83" s="3" t="s">
        <v>48</v>
      </c>
      <c r="F83">
        <v>5.3999999999999999E-2</v>
      </c>
      <c r="G83">
        <v>2501.9899999999998</v>
      </c>
      <c r="H83" s="2">
        <f t="shared" si="21"/>
        <v>3.1217240170335514</v>
      </c>
      <c r="I83">
        <v>0.11600000000000001</v>
      </c>
      <c r="J83">
        <v>1307.31</v>
      </c>
      <c r="K83" s="2">
        <f t="shared" si="22"/>
        <v>1.6311260335605386</v>
      </c>
      <c r="L83">
        <v>5.6000000000000001E-2</v>
      </c>
      <c r="M83">
        <v>1115.9395999999999</v>
      </c>
      <c r="N83" s="2">
        <f t="shared" si="25"/>
        <v>1.3923538666736535</v>
      </c>
      <c r="O83">
        <v>0.15</v>
      </c>
      <c r="P83">
        <v>42.860300000000002</v>
      </c>
      <c r="Q83" s="2">
        <f t="shared" ref="Q83:Q90" si="29">P83/C83</f>
        <v>5.3476643746483053E-2</v>
      </c>
      <c r="R83">
        <v>3.5999999999999997E-2</v>
      </c>
      <c r="S83">
        <v>-2.42</v>
      </c>
      <c r="T83" s="2">
        <f t="shared" si="23"/>
        <v>2.42</v>
      </c>
      <c r="U83" s="2">
        <f t="shared" si="27"/>
        <v>1.7353019459088024</v>
      </c>
      <c r="V83">
        <v>0.09</v>
      </c>
      <c r="W83">
        <v>17.75</v>
      </c>
      <c r="X83" s="2">
        <f t="shared" si="24"/>
        <v>17.75</v>
      </c>
      <c r="Y83" s="2">
        <f t="shared" si="28"/>
        <v>12.727937826397207</v>
      </c>
    </row>
    <row r="84" spans="1:25">
      <c r="A84" s="3" t="s">
        <v>191</v>
      </c>
      <c r="B84" s="3">
        <v>3</v>
      </c>
      <c r="C84">
        <f>81.7*9.81</f>
        <v>801.47700000000009</v>
      </c>
      <c r="D84" s="45">
        <v>1.74</v>
      </c>
      <c r="E84" s="3" t="s">
        <v>48</v>
      </c>
      <c r="F84">
        <v>0.04</v>
      </c>
      <c r="G84">
        <v>2438.2399999999998</v>
      </c>
      <c r="H84" s="2">
        <f t="shared" si="21"/>
        <v>3.0421833689550661</v>
      </c>
      <c r="I84">
        <v>8.4000000000000005E-2</v>
      </c>
      <c r="J84">
        <v>1675.45</v>
      </c>
      <c r="K84" s="2">
        <f t="shared" si="22"/>
        <v>2.0904530011466327</v>
      </c>
      <c r="L84">
        <v>4.3999999999999997E-2</v>
      </c>
      <c r="M84">
        <v>535.30510000000004</v>
      </c>
      <c r="N84" s="2">
        <f t="shared" si="25"/>
        <v>0.66789826782303174</v>
      </c>
      <c r="O84">
        <v>0.126</v>
      </c>
      <c r="P84">
        <v>163.43029999999999</v>
      </c>
      <c r="Q84" s="2">
        <f t="shared" si="29"/>
        <v>0.20391140357115672</v>
      </c>
      <c r="R84">
        <v>1.4E-2</v>
      </c>
      <c r="S84">
        <v>-0.37</v>
      </c>
      <c r="T84" s="2">
        <f t="shared" si="23"/>
        <v>0.37</v>
      </c>
      <c r="U84" s="2">
        <f t="shared" si="27"/>
        <v>0.26531476032489953</v>
      </c>
      <c r="V84">
        <v>7.8E-2</v>
      </c>
      <c r="W84">
        <v>11.92</v>
      </c>
      <c r="X84" s="2">
        <f t="shared" si="24"/>
        <v>11.92</v>
      </c>
      <c r="Y84" s="2">
        <f t="shared" si="28"/>
        <v>8.5474376839805473</v>
      </c>
    </row>
    <row r="85" spans="1:25">
      <c r="A85" s="3" t="s">
        <v>192</v>
      </c>
      <c r="B85" s="3">
        <v>3</v>
      </c>
      <c r="C85">
        <f>75.5*9.81</f>
        <v>740.65500000000009</v>
      </c>
      <c r="D85" s="44">
        <v>1.78</v>
      </c>
      <c r="E85" s="3" t="s">
        <v>49</v>
      </c>
      <c r="F85">
        <v>3.9699999999999999E-2</v>
      </c>
      <c r="G85">
        <v>2452.4899999999998</v>
      </c>
      <c r="H85" s="2">
        <f t="shared" si="21"/>
        <v>3.311244776582889</v>
      </c>
      <c r="K85" s="2"/>
      <c r="L85">
        <v>3.5000000000000003E-2</v>
      </c>
      <c r="M85">
        <v>901.98440000000005</v>
      </c>
      <c r="N85" s="2">
        <f t="shared" si="25"/>
        <v>1.2178199026537322</v>
      </c>
      <c r="O85">
        <v>0.10970000000000001</v>
      </c>
      <c r="P85">
        <v>98.214200000000005</v>
      </c>
      <c r="Q85" s="2">
        <f t="shared" si="29"/>
        <v>0.13260451897307113</v>
      </c>
      <c r="R85">
        <v>5.1299999999999998E-2</v>
      </c>
      <c r="S85">
        <v>-11.62</v>
      </c>
      <c r="T85" s="2">
        <f t="shared" si="23"/>
        <v>11.62</v>
      </c>
      <c r="U85" s="2">
        <f t="shared" si="27"/>
        <v>8.8139415620504113</v>
      </c>
      <c r="V85">
        <v>7.3499999999999996E-2</v>
      </c>
      <c r="W85">
        <v>5.17</v>
      </c>
      <c r="X85" s="2">
        <f t="shared" si="24"/>
        <v>5.17</v>
      </c>
      <c r="Y85" s="2">
        <f t="shared" si="28"/>
        <v>3.9215213318244948</v>
      </c>
    </row>
    <row r="86" spans="1:25">
      <c r="A86" s="3" t="s">
        <v>193</v>
      </c>
      <c r="B86" s="3">
        <v>3</v>
      </c>
      <c r="C86">
        <f>75.5*9.81</f>
        <v>740.65500000000009</v>
      </c>
      <c r="D86" s="44">
        <v>1.78</v>
      </c>
      <c r="E86" s="3" t="s">
        <v>49</v>
      </c>
      <c r="F86">
        <v>3.4000000000000002E-2</v>
      </c>
      <c r="G86">
        <v>2625.8</v>
      </c>
      <c r="H86" s="2">
        <f t="shared" si="21"/>
        <v>3.5452403615718517</v>
      </c>
      <c r="I86">
        <v>0.12330000000000001</v>
      </c>
      <c r="J86">
        <v>335.35</v>
      </c>
      <c r="K86" s="2">
        <f t="shared" si="22"/>
        <v>0.45277490869568149</v>
      </c>
      <c r="L86">
        <v>2.8299999999999999E-2</v>
      </c>
      <c r="M86">
        <v>1051.9549</v>
      </c>
      <c r="N86" s="2">
        <f t="shared" si="25"/>
        <v>1.4203035151318764</v>
      </c>
      <c r="O86">
        <v>6.0900000000000003E-2</v>
      </c>
      <c r="P86">
        <v>510.79360000000003</v>
      </c>
      <c r="Q86" s="2">
        <f t="shared" si="29"/>
        <v>0.68965118712490969</v>
      </c>
      <c r="R86">
        <v>4.3900000000000002E-2</v>
      </c>
      <c r="S86">
        <v>-10.76</v>
      </c>
      <c r="T86" s="2">
        <f t="shared" si="23"/>
        <v>10.76</v>
      </c>
      <c r="U86" s="2">
        <f t="shared" si="27"/>
        <v>8.1616188646869556</v>
      </c>
      <c r="V86">
        <v>6.8000000000000005E-2</v>
      </c>
      <c r="W86">
        <v>8.36</v>
      </c>
      <c r="X86" s="2">
        <f t="shared" si="24"/>
        <v>8.36</v>
      </c>
      <c r="Y86" s="2">
        <f t="shared" si="28"/>
        <v>6.3411834301842891</v>
      </c>
    </row>
    <row r="87" spans="1:25">
      <c r="A87" s="3" t="s">
        <v>194</v>
      </c>
      <c r="B87" s="3">
        <v>3</v>
      </c>
      <c r="C87">
        <f>75.5*9.81</f>
        <v>740.65500000000009</v>
      </c>
      <c r="D87" s="44">
        <v>1.78</v>
      </c>
      <c r="E87" s="3" t="s">
        <v>49</v>
      </c>
      <c r="F87">
        <v>4.0800000000000003E-2</v>
      </c>
      <c r="G87">
        <v>2434.9699999999998</v>
      </c>
      <c r="H87" s="2">
        <f t="shared" si="21"/>
        <v>3.287590038546961</v>
      </c>
      <c r="K87" s="2"/>
      <c r="L87">
        <v>3.85E-2</v>
      </c>
      <c r="M87">
        <v>904.37429999999995</v>
      </c>
      <c r="N87" s="2">
        <f t="shared" si="25"/>
        <v>1.2210466411487126</v>
      </c>
      <c r="O87">
        <v>0.1085</v>
      </c>
      <c r="P87">
        <v>103.63330000000001</v>
      </c>
      <c r="Q87" s="2">
        <f t="shared" si="29"/>
        <v>0.13992115087321358</v>
      </c>
      <c r="R87">
        <v>4.3200000000000002E-2</v>
      </c>
      <c r="S87">
        <v>-12.17</v>
      </c>
      <c r="T87" s="2">
        <f t="shared" si="23"/>
        <v>12.17</v>
      </c>
      <c r="U87" s="2">
        <f t="shared" si="27"/>
        <v>9.2311246824572741</v>
      </c>
      <c r="V87">
        <v>0.112</v>
      </c>
      <c r="W87">
        <v>5.75</v>
      </c>
      <c r="X87" s="2">
        <f t="shared" si="24"/>
        <v>5.75</v>
      </c>
      <c r="Y87" s="2">
        <f t="shared" si="28"/>
        <v>4.3614598951626391</v>
      </c>
    </row>
    <row r="88" spans="1:25">
      <c r="A88" s="3" t="s">
        <v>195</v>
      </c>
      <c r="B88" s="3">
        <v>3</v>
      </c>
      <c r="C88">
        <f>72*9.81</f>
        <v>706.32</v>
      </c>
      <c r="D88" s="44">
        <v>1.7</v>
      </c>
      <c r="E88" s="3" t="s">
        <v>50</v>
      </c>
      <c r="F88">
        <v>0.04</v>
      </c>
      <c r="G88">
        <v>3031.99</v>
      </c>
      <c r="H88" s="2">
        <f t="shared" si="21"/>
        <v>4.2926577188809603</v>
      </c>
      <c r="I88">
        <v>8.7499999999999994E-2</v>
      </c>
      <c r="J88">
        <v>1057.48</v>
      </c>
      <c r="K88" s="2">
        <f t="shared" si="22"/>
        <v>1.4971684222448747</v>
      </c>
      <c r="L88">
        <v>3.7499999999999999E-2</v>
      </c>
      <c r="M88">
        <v>1225.8937000000001</v>
      </c>
      <c r="N88" s="2">
        <f t="shared" si="25"/>
        <v>1.7356066655340356</v>
      </c>
      <c r="O88">
        <v>7.0000000000000007E-2</v>
      </c>
      <c r="P88">
        <v>556.14610000000005</v>
      </c>
      <c r="Q88" s="2">
        <f t="shared" si="29"/>
        <v>0.78738546267980525</v>
      </c>
      <c r="R88">
        <v>4.2500000000000003E-2</v>
      </c>
      <c r="S88">
        <v>3.39</v>
      </c>
      <c r="T88" s="2">
        <f t="shared" si="23"/>
        <v>3.39</v>
      </c>
      <c r="U88" s="2">
        <f t="shared" si="27"/>
        <v>2.8232495852571402</v>
      </c>
      <c r="V88">
        <v>9.5000000000000001E-2</v>
      </c>
      <c r="W88">
        <v>9.99</v>
      </c>
      <c r="X88" s="2">
        <f t="shared" si="24"/>
        <v>9.99</v>
      </c>
      <c r="Y88" s="2">
        <f t="shared" si="28"/>
        <v>8.3198416981471475</v>
      </c>
    </row>
    <row r="89" spans="1:25">
      <c r="A89" s="3" t="s">
        <v>196</v>
      </c>
      <c r="B89" s="3">
        <v>3</v>
      </c>
      <c r="C89">
        <f>72*9.81</f>
        <v>706.32</v>
      </c>
      <c r="D89" s="44">
        <v>1.7</v>
      </c>
      <c r="E89" s="3" t="s">
        <v>50</v>
      </c>
      <c r="F89">
        <v>4.82E-2</v>
      </c>
      <c r="G89">
        <v>3075.48</v>
      </c>
      <c r="H89" s="2">
        <f t="shared" si="21"/>
        <v>4.3542303771661564</v>
      </c>
      <c r="I89">
        <v>9.35E-2</v>
      </c>
      <c r="J89">
        <v>1230.5999999999999</v>
      </c>
      <c r="K89" s="2">
        <f t="shared" si="22"/>
        <v>1.742269792728508</v>
      </c>
      <c r="L89">
        <v>4.53E-2</v>
      </c>
      <c r="M89">
        <v>1468.9031</v>
      </c>
      <c r="N89" s="2">
        <f t="shared" si="25"/>
        <v>2.0796566711971911</v>
      </c>
      <c r="O89">
        <v>0.1757</v>
      </c>
      <c r="P89">
        <v>60.808100000000003</v>
      </c>
      <c r="Q89" s="2">
        <f t="shared" si="29"/>
        <v>8.6091431645712993E-2</v>
      </c>
      <c r="R89">
        <v>3.6799999999999999E-2</v>
      </c>
      <c r="S89">
        <v>-7.25</v>
      </c>
      <c r="T89" s="2">
        <f t="shared" si="23"/>
        <v>7.25</v>
      </c>
      <c r="U89" s="2">
        <f t="shared" si="27"/>
        <v>6.0379231543109935</v>
      </c>
      <c r="V89">
        <v>0.10199999999999999</v>
      </c>
      <c r="W89">
        <v>13.18</v>
      </c>
      <c r="X89" s="2">
        <f t="shared" si="24"/>
        <v>13.18</v>
      </c>
      <c r="Y89" s="2">
        <f t="shared" si="28"/>
        <v>10.976527886043984</v>
      </c>
    </row>
    <row r="90" spans="1:25">
      <c r="A90" s="3" t="s">
        <v>197</v>
      </c>
      <c r="B90" s="3">
        <v>3</v>
      </c>
      <c r="C90">
        <f>72*9.81</f>
        <v>706.32</v>
      </c>
      <c r="D90" s="44">
        <v>1.7</v>
      </c>
      <c r="E90" s="3" t="s">
        <v>50</v>
      </c>
      <c r="F90">
        <v>0.04</v>
      </c>
      <c r="G90">
        <v>2628.04</v>
      </c>
      <c r="H90" s="2">
        <f t="shared" si="21"/>
        <v>3.7207498017895566</v>
      </c>
      <c r="I90">
        <v>8.7499999999999994E-2</v>
      </c>
      <c r="J90">
        <v>1261.77</v>
      </c>
      <c r="K90" s="2">
        <f t="shared" si="22"/>
        <v>1.7863999320421338</v>
      </c>
      <c r="L90">
        <v>3.7499999999999999E-2</v>
      </c>
      <c r="M90">
        <v>1232.2547</v>
      </c>
      <c r="N90" s="2">
        <f t="shared" si="25"/>
        <v>1.7446124985842109</v>
      </c>
      <c r="O90">
        <v>7.2499999999999995E-2</v>
      </c>
      <c r="P90">
        <v>636.16830000000004</v>
      </c>
      <c r="Q90" s="2">
        <f t="shared" si="29"/>
        <v>0.90068000339789334</v>
      </c>
      <c r="R90">
        <v>0.04</v>
      </c>
      <c r="S90">
        <v>5.13</v>
      </c>
      <c r="T90" s="2">
        <f t="shared" si="23"/>
        <v>5.13</v>
      </c>
      <c r="U90" s="2">
        <f t="shared" si="27"/>
        <v>4.2723511422917788</v>
      </c>
      <c r="V90">
        <v>8.7499999999999994E-2</v>
      </c>
      <c r="W90">
        <v>9.59</v>
      </c>
      <c r="X90" s="2">
        <f t="shared" si="24"/>
        <v>9.59</v>
      </c>
      <c r="Y90" s="2">
        <f t="shared" si="28"/>
        <v>7.9867149034265408</v>
      </c>
    </row>
    <row r="91" spans="1:25">
      <c r="A91" s="3" t="s">
        <v>198</v>
      </c>
      <c r="B91" s="3">
        <v>3</v>
      </c>
      <c r="C91">
        <f>78*9.81</f>
        <v>765.18000000000006</v>
      </c>
      <c r="D91" s="44">
        <v>1.8</v>
      </c>
      <c r="E91" s="3" t="s">
        <v>51</v>
      </c>
      <c r="F91">
        <v>4.5999999999999999E-2</v>
      </c>
      <c r="G91">
        <v>2014.89</v>
      </c>
      <c r="H91" s="2">
        <f t="shared" si="21"/>
        <v>2.6332235552419037</v>
      </c>
      <c r="K91" s="2"/>
      <c r="L91">
        <v>4.7899999999999998E-2</v>
      </c>
      <c r="M91">
        <v>812.48310000000004</v>
      </c>
      <c r="N91" s="2">
        <f t="shared" si="25"/>
        <v>1.0618195718654433</v>
      </c>
      <c r="Q91" s="2"/>
      <c r="R91">
        <v>5.5599999999999997E-2</v>
      </c>
      <c r="S91">
        <v>3.22</v>
      </c>
      <c r="T91" s="2">
        <f t="shared" si="23"/>
        <v>3.22</v>
      </c>
      <c r="U91" s="2">
        <f t="shared" si="27"/>
        <v>2.3378667619238467</v>
      </c>
      <c r="V91">
        <v>8.43E-2</v>
      </c>
      <c r="W91">
        <v>4.2</v>
      </c>
      <c r="X91" s="2">
        <f t="shared" si="24"/>
        <v>4.2</v>
      </c>
      <c r="Y91" s="2">
        <f t="shared" si="28"/>
        <v>3.0493914285963215</v>
      </c>
    </row>
    <row r="92" spans="1:25">
      <c r="A92" s="3" t="s">
        <v>199</v>
      </c>
      <c r="B92" s="3">
        <v>3</v>
      </c>
      <c r="C92">
        <f>78*9.81</f>
        <v>765.18000000000006</v>
      </c>
      <c r="D92" s="44">
        <v>1.8</v>
      </c>
      <c r="E92" s="3" t="s">
        <v>51</v>
      </c>
      <c r="F92">
        <v>3.6700000000000003E-2</v>
      </c>
      <c r="G92">
        <v>2076.2199999999998</v>
      </c>
      <c r="H92" s="2">
        <f t="shared" si="21"/>
        <v>2.7133746308058231</v>
      </c>
      <c r="I92">
        <v>8.5000000000000006E-2</v>
      </c>
      <c r="J92">
        <v>1085.49</v>
      </c>
      <c r="K92" s="2">
        <f t="shared" si="22"/>
        <v>1.4186073864972946</v>
      </c>
      <c r="L92">
        <v>3.6700000000000003E-2</v>
      </c>
      <c r="M92">
        <v>711.44190000000003</v>
      </c>
      <c r="N92" s="2">
        <f t="shared" si="25"/>
        <v>0.92977064220183481</v>
      </c>
      <c r="O92">
        <v>6.83E-2</v>
      </c>
      <c r="P92">
        <v>499.51510000000002</v>
      </c>
      <c r="Q92" s="2">
        <f t="shared" ref="Q92:Q101" si="30">P92/C92</f>
        <v>0.65280731331190045</v>
      </c>
      <c r="R92">
        <v>4.3299999999999998E-2</v>
      </c>
      <c r="S92">
        <v>4.4400000000000004</v>
      </c>
      <c r="T92" s="2">
        <f t="shared" si="23"/>
        <v>4.4400000000000004</v>
      </c>
      <c r="U92" s="2">
        <f t="shared" si="27"/>
        <v>3.2236423673732544</v>
      </c>
      <c r="V92">
        <v>7.17E-2</v>
      </c>
      <c r="W92">
        <v>10.37</v>
      </c>
      <c r="X92" s="2">
        <f t="shared" si="24"/>
        <v>10.37</v>
      </c>
      <c r="Y92" s="2">
        <f t="shared" si="28"/>
        <v>7.529092646319965</v>
      </c>
    </row>
    <row r="93" spans="1:25">
      <c r="A93" s="3" t="s">
        <v>200</v>
      </c>
      <c r="B93" s="3">
        <v>3</v>
      </c>
      <c r="C93">
        <f>78*9.81</f>
        <v>765.18000000000006</v>
      </c>
      <c r="D93" s="44">
        <v>1.8</v>
      </c>
      <c r="E93" s="3" t="s">
        <v>51</v>
      </c>
      <c r="F93">
        <v>4.7199999999999999E-2</v>
      </c>
      <c r="G93">
        <v>1831.25</v>
      </c>
      <c r="H93" s="2">
        <f t="shared" si="21"/>
        <v>2.3932277372644344</v>
      </c>
      <c r="I93">
        <v>8.7499999999999994E-2</v>
      </c>
      <c r="J93">
        <v>1253.99</v>
      </c>
      <c r="K93" s="2">
        <f t="shared" si="22"/>
        <v>1.6388170103766433</v>
      </c>
      <c r="L93">
        <v>3.5000000000000003E-2</v>
      </c>
      <c r="M93">
        <v>418.2998</v>
      </c>
      <c r="N93" s="2">
        <f t="shared" si="25"/>
        <v>0.54666849630152381</v>
      </c>
      <c r="O93">
        <v>6.4699999999999994E-2</v>
      </c>
      <c r="P93">
        <v>351.3202</v>
      </c>
      <c r="Q93" s="2">
        <f t="shared" si="30"/>
        <v>0.45913405995974799</v>
      </c>
      <c r="R93">
        <v>3.32E-2</v>
      </c>
      <c r="S93">
        <v>4.6399999999999997</v>
      </c>
      <c r="T93" s="2">
        <f t="shared" si="23"/>
        <v>4.6399999999999997</v>
      </c>
      <c r="U93" s="2">
        <f t="shared" si="27"/>
        <v>3.3688514830206975</v>
      </c>
      <c r="V93">
        <v>9.4500000000000001E-2</v>
      </c>
      <c r="W93">
        <v>5.36</v>
      </c>
      <c r="X93" s="2">
        <f t="shared" si="24"/>
        <v>5.36</v>
      </c>
      <c r="Y93" s="2">
        <f t="shared" si="28"/>
        <v>3.8916042993514961</v>
      </c>
    </row>
    <row r="94" spans="1:25">
      <c r="A94" s="3" t="s">
        <v>201</v>
      </c>
      <c r="B94" s="3">
        <v>3</v>
      </c>
      <c r="C94">
        <f>85*9.81</f>
        <v>833.85</v>
      </c>
      <c r="D94" s="44">
        <v>1.95</v>
      </c>
      <c r="E94" s="3" t="s">
        <v>90</v>
      </c>
      <c r="F94">
        <v>5.8000000000000003E-2</v>
      </c>
      <c r="G94">
        <v>2323.66</v>
      </c>
      <c r="H94" s="2">
        <f t="shared" si="21"/>
        <v>2.7866642681537446</v>
      </c>
      <c r="I94">
        <v>0.1208</v>
      </c>
      <c r="J94">
        <v>1712.53</v>
      </c>
      <c r="K94" s="2">
        <f t="shared" si="22"/>
        <v>2.0537626671463691</v>
      </c>
      <c r="L94">
        <v>6.5299999999999997E-2</v>
      </c>
      <c r="M94">
        <v>875.38310000000001</v>
      </c>
      <c r="N94" s="2">
        <f t="shared" si="25"/>
        <v>1.0498088385201174</v>
      </c>
      <c r="O94">
        <v>0.17399999999999999</v>
      </c>
      <c r="P94">
        <v>112</v>
      </c>
      <c r="Q94" s="2">
        <f t="shared" si="30"/>
        <v>0.13431672363134856</v>
      </c>
      <c r="R94">
        <v>2.9000000000000001E-2</v>
      </c>
      <c r="S94">
        <v>-1.69</v>
      </c>
      <c r="T94" s="2">
        <f t="shared" si="23"/>
        <v>1.69</v>
      </c>
      <c r="U94" s="2">
        <f t="shared" si="27"/>
        <v>1.0393555995282926</v>
      </c>
      <c r="V94">
        <v>7.2499999999999995E-2</v>
      </c>
      <c r="W94">
        <v>-7.69</v>
      </c>
      <c r="X94" s="2">
        <f t="shared" si="24"/>
        <v>7.69</v>
      </c>
      <c r="Y94" s="2">
        <f t="shared" si="28"/>
        <v>4.7293754795103959</v>
      </c>
    </row>
    <row r="95" spans="1:25">
      <c r="A95" s="3" t="s">
        <v>202</v>
      </c>
      <c r="B95" s="3">
        <v>3</v>
      </c>
      <c r="C95">
        <f>85*9.81</f>
        <v>833.85</v>
      </c>
      <c r="D95" s="44">
        <v>1.95</v>
      </c>
      <c r="E95" s="3" t="s">
        <v>90</v>
      </c>
      <c r="F95">
        <v>4.5499999999999999E-2</v>
      </c>
      <c r="G95">
        <v>2648.89</v>
      </c>
      <c r="H95" s="2">
        <f t="shared" si="21"/>
        <v>3.1766984469628827</v>
      </c>
      <c r="I95">
        <v>9.9699999999999997E-2</v>
      </c>
      <c r="J95">
        <v>1520.24</v>
      </c>
      <c r="K95" s="2">
        <f t="shared" si="22"/>
        <v>1.8231576422617977</v>
      </c>
      <c r="L95">
        <v>5.0700000000000002E-2</v>
      </c>
      <c r="M95">
        <v>667.71839999999997</v>
      </c>
      <c r="N95" s="2">
        <f t="shared" si="25"/>
        <v>0.80076560532469865</v>
      </c>
      <c r="O95">
        <v>0.15049999999999999</v>
      </c>
      <c r="P95">
        <v>157.4838</v>
      </c>
      <c r="Q95" s="2">
        <f t="shared" si="30"/>
        <v>0.18886346465191581</v>
      </c>
      <c r="R95">
        <v>1.9199999999999998E-2</v>
      </c>
      <c r="S95">
        <v>-1.36</v>
      </c>
      <c r="T95" s="2">
        <f t="shared" si="23"/>
        <v>1.36</v>
      </c>
      <c r="U95" s="2">
        <f t="shared" si="27"/>
        <v>0.83640450612927686</v>
      </c>
      <c r="V95">
        <v>8.2199999999999995E-2</v>
      </c>
      <c r="W95">
        <v>2.81</v>
      </c>
      <c r="X95" s="2">
        <f t="shared" si="24"/>
        <v>2.81</v>
      </c>
      <c r="Y95" s="2">
        <f t="shared" si="28"/>
        <v>1.7281593104582851</v>
      </c>
    </row>
    <row r="96" spans="1:25">
      <c r="A96" s="3" t="s">
        <v>203</v>
      </c>
      <c r="B96" s="3">
        <v>3</v>
      </c>
      <c r="C96">
        <f>85*9.81</f>
        <v>833.85</v>
      </c>
      <c r="D96" s="44">
        <v>1.95</v>
      </c>
      <c r="E96" s="3" t="s">
        <v>90</v>
      </c>
      <c r="F96">
        <v>5.1999999999999998E-2</v>
      </c>
      <c r="G96">
        <v>2170.23</v>
      </c>
      <c r="H96" s="2">
        <f t="shared" si="21"/>
        <v>2.6026623493434071</v>
      </c>
      <c r="I96">
        <v>0.10829999999999999</v>
      </c>
      <c r="J96">
        <v>2137.9</v>
      </c>
      <c r="K96" s="2">
        <f t="shared" si="22"/>
        <v>2.5638903879594652</v>
      </c>
      <c r="L96">
        <v>7.1499999999999994E-2</v>
      </c>
      <c r="M96">
        <v>532.60029999999995</v>
      </c>
      <c r="N96" s="2">
        <f t="shared" si="25"/>
        <v>0.6387243509024404</v>
      </c>
      <c r="O96">
        <v>0.16250000000000001</v>
      </c>
      <c r="P96">
        <v>296</v>
      </c>
      <c r="Q96" s="2">
        <f t="shared" si="30"/>
        <v>0.35497991245427835</v>
      </c>
      <c r="R96">
        <v>1.7299999999999999E-2</v>
      </c>
      <c r="S96">
        <v>-1.46</v>
      </c>
      <c r="T96" s="2">
        <f t="shared" si="23"/>
        <v>1.46</v>
      </c>
      <c r="U96" s="2">
        <f t="shared" si="27"/>
        <v>0.89790483746231187</v>
      </c>
      <c r="V96">
        <v>9.0999999999999998E-2</v>
      </c>
      <c r="W96">
        <v>5.41</v>
      </c>
      <c r="X96" s="2">
        <f t="shared" si="24"/>
        <v>5.41</v>
      </c>
      <c r="Y96" s="2">
        <f t="shared" si="28"/>
        <v>3.3271679251171968</v>
      </c>
    </row>
    <row r="97" spans="1:25">
      <c r="A97" s="3" t="s">
        <v>204</v>
      </c>
      <c r="B97" s="3">
        <v>3</v>
      </c>
      <c r="C97">
        <f>67*9.81</f>
        <v>657.27</v>
      </c>
      <c r="D97" s="44">
        <v>1.79</v>
      </c>
      <c r="E97" s="3" t="s">
        <v>52</v>
      </c>
      <c r="F97">
        <v>3.6700000000000003E-2</v>
      </c>
      <c r="G97">
        <v>1931.41</v>
      </c>
      <c r="H97" s="2">
        <f t="shared" si="21"/>
        <v>2.9385336315365072</v>
      </c>
      <c r="I97">
        <v>0.1045</v>
      </c>
      <c r="J97">
        <v>1363.89</v>
      </c>
      <c r="K97" s="2">
        <f t="shared" si="22"/>
        <v>2.0750832991008266</v>
      </c>
      <c r="L97">
        <v>3.4799999999999998E-2</v>
      </c>
      <c r="M97">
        <v>731.53920000000005</v>
      </c>
      <c r="N97" s="2">
        <f t="shared" si="25"/>
        <v>1.1129964854625953</v>
      </c>
      <c r="O97">
        <v>7.3300000000000004E-2</v>
      </c>
      <c r="P97">
        <v>572.61829999999998</v>
      </c>
      <c r="Q97" s="2">
        <f t="shared" si="30"/>
        <v>0.87120711427571618</v>
      </c>
      <c r="R97">
        <v>2.0199999999999999E-2</v>
      </c>
      <c r="S97">
        <v>-6.08</v>
      </c>
      <c r="T97" s="2">
        <f t="shared" si="23"/>
        <v>6.08</v>
      </c>
      <c r="U97" s="2">
        <f t="shared" si="27"/>
        <v>5.1678123825714497</v>
      </c>
      <c r="V97">
        <v>7.6999999999999999E-2</v>
      </c>
      <c r="W97">
        <v>10.39</v>
      </c>
      <c r="X97" s="2">
        <f t="shared" si="24"/>
        <v>10.39</v>
      </c>
      <c r="Y97" s="2">
        <f t="shared" si="28"/>
        <v>8.8311793840324615</v>
      </c>
    </row>
    <row r="98" spans="1:25">
      <c r="A98" s="3" t="s">
        <v>205</v>
      </c>
      <c r="B98" s="3">
        <v>3</v>
      </c>
      <c r="C98">
        <f>67*9.81</f>
        <v>657.27</v>
      </c>
      <c r="D98" s="44">
        <v>1.79</v>
      </c>
      <c r="E98" s="3" t="s">
        <v>52</v>
      </c>
      <c r="F98">
        <v>3.5000000000000003E-2</v>
      </c>
      <c r="G98">
        <v>1903.97</v>
      </c>
      <c r="H98" s="2">
        <f t="shared" si="21"/>
        <v>2.8967851872137782</v>
      </c>
      <c r="I98">
        <v>0.10680000000000001</v>
      </c>
      <c r="J98">
        <v>1173.2</v>
      </c>
      <c r="K98" s="2">
        <f t="shared" si="22"/>
        <v>1.7849589970636117</v>
      </c>
      <c r="L98">
        <v>3.5000000000000003E-2</v>
      </c>
      <c r="M98">
        <v>1101.4958999999999</v>
      </c>
      <c r="N98" s="2">
        <f t="shared" si="25"/>
        <v>1.6758651695650189</v>
      </c>
      <c r="O98">
        <v>7.3499999999999996E-2</v>
      </c>
      <c r="P98">
        <v>593.60490000000004</v>
      </c>
      <c r="Q98" s="2">
        <f t="shared" si="30"/>
        <v>0.90313706695878415</v>
      </c>
      <c r="R98">
        <v>4.7199999999999999E-2</v>
      </c>
      <c r="S98">
        <v>-5.94</v>
      </c>
      <c r="T98" s="2">
        <f t="shared" si="23"/>
        <v>5.94</v>
      </c>
      <c r="U98" s="2">
        <f t="shared" si="27"/>
        <v>5.0488167027096074</v>
      </c>
      <c r="V98">
        <v>7.3499999999999996E-2</v>
      </c>
      <c r="W98">
        <v>8.75</v>
      </c>
      <c r="X98" s="2">
        <f t="shared" si="24"/>
        <v>8.75</v>
      </c>
      <c r="Y98" s="2">
        <f t="shared" si="28"/>
        <v>7.4372299913651627</v>
      </c>
    </row>
    <row r="99" spans="1:25">
      <c r="A99" s="3" t="s">
        <v>206</v>
      </c>
      <c r="B99" s="3">
        <v>3</v>
      </c>
      <c r="C99">
        <f>67*9.81</f>
        <v>657.27</v>
      </c>
      <c r="D99" s="44">
        <v>1.79</v>
      </c>
      <c r="E99" s="3" t="s">
        <v>52</v>
      </c>
      <c r="F99">
        <v>3.6700000000000003E-2</v>
      </c>
      <c r="G99">
        <v>1946.02</v>
      </c>
      <c r="H99" s="2">
        <f t="shared" si="21"/>
        <v>2.9607619395377851</v>
      </c>
      <c r="I99">
        <v>0.11</v>
      </c>
      <c r="J99">
        <v>1124.22</v>
      </c>
      <c r="K99" s="2">
        <f t="shared" si="22"/>
        <v>1.7104386325254461</v>
      </c>
      <c r="L99">
        <v>3.6700000000000003E-2</v>
      </c>
      <c r="M99">
        <v>1128.5014000000001</v>
      </c>
      <c r="N99" s="2">
        <f t="shared" si="25"/>
        <v>1.7169525461378126</v>
      </c>
      <c r="O99">
        <v>0.17419999999999999</v>
      </c>
      <c r="P99">
        <v>42.320799999999998</v>
      </c>
      <c r="Q99" s="2">
        <f t="shared" si="30"/>
        <v>6.4388759566083947E-2</v>
      </c>
      <c r="R99">
        <v>4.2200000000000001E-2</v>
      </c>
      <c r="S99">
        <v>-6.08</v>
      </c>
      <c r="T99" s="2">
        <f t="shared" si="23"/>
        <v>6.08</v>
      </c>
      <c r="U99" s="2">
        <f t="shared" si="27"/>
        <v>5.1678123825714497</v>
      </c>
      <c r="V99">
        <v>7.1499999999999994E-2</v>
      </c>
      <c r="W99">
        <v>7.16</v>
      </c>
      <c r="X99" s="2">
        <f t="shared" si="24"/>
        <v>7.16</v>
      </c>
      <c r="Y99" s="2">
        <f t="shared" si="28"/>
        <v>6.0857790557913791</v>
      </c>
    </row>
    <row r="100" spans="1:25">
      <c r="A100" s="3" t="s">
        <v>207</v>
      </c>
      <c r="B100" s="3">
        <v>3</v>
      </c>
      <c r="C100">
        <f>72.5*9.81</f>
        <v>711.22500000000002</v>
      </c>
      <c r="D100" s="44">
        <v>1.79</v>
      </c>
      <c r="E100" s="3" t="s">
        <v>53</v>
      </c>
      <c r="F100">
        <v>4.1700000000000001E-2</v>
      </c>
      <c r="G100">
        <v>2112.6999999999998</v>
      </c>
      <c r="H100" s="2">
        <f t="shared" si="21"/>
        <v>2.97050862947731</v>
      </c>
      <c r="I100">
        <v>8.5400000000000004E-2</v>
      </c>
      <c r="J100">
        <v>975.41</v>
      </c>
      <c r="K100" s="2">
        <f t="shared" si="22"/>
        <v>1.3714506661042567</v>
      </c>
      <c r="L100">
        <v>4.7899999999999998E-2</v>
      </c>
      <c r="M100">
        <v>1140.6486</v>
      </c>
      <c r="N100" s="2">
        <f t="shared" si="25"/>
        <v>1.6037802383212063</v>
      </c>
      <c r="O100">
        <v>0.19789999999999999</v>
      </c>
      <c r="P100">
        <v>47.599699999999999</v>
      </c>
      <c r="Q100" s="2">
        <f t="shared" si="30"/>
        <v>6.6926359450244291E-2</v>
      </c>
      <c r="R100">
        <v>5.21E-2</v>
      </c>
      <c r="S100">
        <v>9.4600000000000009</v>
      </c>
      <c r="T100" s="2">
        <f t="shared" si="23"/>
        <v>9.4600000000000009</v>
      </c>
      <c r="U100" s="2">
        <f t="shared" si="27"/>
        <v>7.4307233310377434</v>
      </c>
      <c r="V100">
        <v>0.1396</v>
      </c>
      <c r="W100">
        <v>2.33</v>
      </c>
      <c r="X100" s="2">
        <f t="shared" si="24"/>
        <v>2.33</v>
      </c>
      <c r="Y100" s="2">
        <f t="shared" si="28"/>
        <v>1.8301887274120443</v>
      </c>
    </row>
    <row r="101" spans="1:25">
      <c r="A101" s="3" t="s">
        <v>208</v>
      </c>
      <c r="B101" s="3">
        <v>3</v>
      </c>
      <c r="C101">
        <f>72.5*9.81</f>
        <v>711.22500000000002</v>
      </c>
      <c r="D101" s="44">
        <v>1.79</v>
      </c>
      <c r="E101" s="3" t="s">
        <v>53</v>
      </c>
      <c r="F101">
        <v>3.5000000000000003E-2</v>
      </c>
      <c r="G101">
        <v>2017.6</v>
      </c>
      <c r="H101" s="2">
        <f t="shared" si="21"/>
        <v>2.8367956694435654</v>
      </c>
      <c r="I101">
        <v>9.1700000000000004E-2</v>
      </c>
      <c r="J101">
        <v>1523.23</v>
      </c>
      <c r="K101" s="2">
        <f t="shared" si="22"/>
        <v>2.1416991809905443</v>
      </c>
      <c r="L101" s="2"/>
      <c r="N101" s="2"/>
      <c r="O101">
        <v>0.1283</v>
      </c>
      <c r="P101">
        <v>343</v>
      </c>
      <c r="Q101" s="2">
        <f t="shared" si="30"/>
        <v>0.48226651200393683</v>
      </c>
      <c r="R101">
        <v>4.1700000000000001E-2</v>
      </c>
      <c r="S101">
        <v>2.66</v>
      </c>
      <c r="T101" s="2">
        <f t="shared" si="23"/>
        <v>2.66</v>
      </c>
      <c r="U101" s="2">
        <f t="shared" si="27"/>
        <v>2.0894000064017333</v>
      </c>
      <c r="V101">
        <v>7.8299999999999995E-2</v>
      </c>
      <c r="W101">
        <v>5.65</v>
      </c>
      <c r="X101" s="2">
        <f t="shared" si="24"/>
        <v>5.65</v>
      </c>
      <c r="Y101" s="2">
        <f t="shared" si="28"/>
        <v>4.4380112917931553</v>
      </c>
    </row>
    <row r="102" spans="1:25">
      <c r="A102" s="3" t="s">
        <v>209</v>
      </c>
      <c r="B102" s="3">
        <v>3</v>
      </c>
      <c r="C102">
        <f>72.5*9.81</f>
        <v>711.22500000000002</v>
      </c>
      <c r="D102" s="44">
        <v>1.79</v>
      </c>
      <c r="E102" s="3" t="s">
        <v>53</v>
      </c>
      <c r="F102">
        <v>3.4000000000000002E-2</v>
      </c>
      <c r="G102">
        <v>2410.31</v>
      </c>
      <c r="H102" s="2">
        <f t="shared" si="21"/>
        <v>3.3889556750676646</v>
      </c>
      <c r="I102">
        <v>0.08</v>
      </c>
      <c r="J102">
        <v>1136.33</v>
      </c>
      <c r="K102" s="2">
        <f t="shared" si="22"/>
        <v>1.5977081795493688</v>
      </c>
      <c r="L102">
        <v>3.7999999999999999E-2</v>
      </c>
      <c r="M102">
        <v>870.49639999999999</v>
      </c>
      <c r="N102" s="2">
        <f>M102/C102</f>
        <v>1.2239395409328975</v>
      </c>
      <c r="Q102" s="2"/>
      <c r="R102">
        <v>4.2000000000000003E-2</v>
      </c>
      <c r="S102">
        <v>8.82</v>
      </c>
      <c r="T102" s="2">
        <f t="shared" si="23"/>
        <v>8.82</v>
      </c>
      <c r="U102" s="2">
        <f t="shared" si="27"/>
        <v>6.9280105475425886</v>
      </c>
      <c r="V102">
        <v>0.126</v>
      </c>
      <c r="W102">
        <v>4.16</v>
      </c>
      <c r="X102" s="2">
        <f t="shared" si="24"/>
        <v>4.16</v>
      </c>
      <c r="Y102" s="2">
        <f t="shared" si="28"/>
        <v>3.2676330927185</v>
      </c>
    </row>
    <row r="103" spans="1:25">
      <c r="A103" s="3"/>
      <c r="B103" s="3">
        <v>3</v>
      </c>
      <c r="C103">
        <f>62*9.81</f>
        <v>608.22</v>
      </c>
      <c r="D103" s="44">
        <v>1.66</v>
      </c>
      <c r="E103" s="3" t="s">
        <v>54</v>
      </c>
      <c r="H103" s="2"/>
      <c r="K103" s="2"/>
      <c r="L103" s="2"/>
      <c r="N103" s="2"/>
      <c r="Q103" s="2"/>
      <c r="T103" s="2"/>
      <c r="U103" s="2"/>
      <c r="X103" s="2"/>
      <c r="Y103" s="2"/>
    </row>
    <row r="104" spans="1:25">
      <c r="A104" s="3"/>
      <c r="B104" s="3">
        <v>3</v>
      </c>
      <c r="C104">
        <f>62*9.81</f>
        <v>608.22</v>
      </c>
      <c r="D104" s="44">
        <v>1.66</v>
      </c>
      <c r="E104" s="3" t="s">
        <v>54</v>
      </c>
      <c r="H104" s="2"/>
      <c r="K104" s="2"/>
      <c r="L104" s="2"/>
      <c r="N104" s="2"/>
      <c r="Q104" s="2"/>
      <c r="T104" s="2"/>
      <c r="U104" s="2"/>
      <c r="X104" s="2"/>
      <c r="Y104" s="2"/>
    </row>
    <row r="105" spans="1:25">
      <c r="A105" s="3"/>
      <c r="B105" s="3">
        <v>3</v>
      </c>
      <c r="C105">
        <f>62*9.81</f>
        <v>608.22</v>
      </c>
      <c r="D105" s="44">
        <v>1.66</v>
      </c>
      <c r="E105" s="3" t="s">
        <v>54</v>
      </c>
      <c r="H105" s="2"/>
      <c r="K105" s="2"/>
      <c r="L105" s="2"/>
      <c r="N105" s="2"/>
      <c r="Q105" s="2"/>
      <c r="T105" s="2"/>
      <c r="U105" s="2"/>
      <c r="X105" s="2"/>
      <c r="Y105" s="2"/>
    </row>
    <row r="106" spans="1:25">
      <c r="A106" s="3" t="s">
        <v>210</v>
      </c>
      <c r="B106" s="3">
        <v>3</v>
      </c>
      <c r="C106">
        <f>55.5*9.81</f>
        <v>544.45500000000004</v>
      </c>
      <c r="D106" s="44">
        <v>1.55</v>
      </c>
      <c r="E106" s="3" t="s">
        <v>55</v>
      </c>
      <c r="F106">
        <v>3.5000000000000003E-2</v>
      </c>
      <c r="G106">
        <v>1723.59</v>
      </c>
      <c r="H106" s="2">
        <f t="shared" si="21"/>
        <v>3.1657161748904863</v>
      </c>
      <c r="I106">
        <v>8.0500000000000002E-2</v>
      </c>
      <c r="J106">
        <v>1126.19</v>
      </c>
      <c r="K106" s="2">
        <f t="shared" si="22"/>
        <v>2.0684721418666374</v>
      </c>
      <c r="L106">
        <v>2.9700000000000001E-2</v>
      </c>
      <c r="M106">
        <v>567.61710000000005</v>
      </c>
      <c r="N106" s="2">
        <f t="shared" ref="N106:N120" si="31">M106/C106</f>
        <v>1.0425418078629087</v>
      </c>
      <c r="O106">
        <v>6.3E-2</v>
      </c>
      <c r="P106">
        <v>438.11380000000003</v>
      </c>
      <c r="Q106" s="2">
        <f>P106/C106</f>
        <v>0.8046832153254172</v>
      </c>
      <c r="R106">
        <v>3.32E-2</v>
      </c>
      <c r="S106">
        <v>1.74</v>
      </c>
      <c r="T106" s="2">
        <f t="shared" si="23"/>
        <v>1.74</v>
      </c>
      <c r="U106" s="2">
        <f t="shared" ref="U106:U118" si="32">ABS(T106/(C106*D106)*1000)</f>
        <v>2.0618428431390843</v>
      </c>
      <c r="V106">
        <v>7.3499999999999996E-2</v>
      </c>
      <c r="W106">
        <v>6.05</v>
      </c>
      <c r="X106" s="2">
        <f t="shared" si="24"/>
        <v>6.05</v>
      </c>
      <c r="Y106" s="2">
        <f t="shared" ref="Y106:Y120" si="33">ABS(X106/(C106*D106)*1000)</f>
        <v>7.1690512649376208</v>
      </c>
    </row>
    <row r="107" spans="1:25">
      <c r="A107" s="3" t="s">
        <v>211</v>
      </c>
      <c r="B107" s="3">
        <v>3</v>
      </c>
      <c r="C107">
        <f>55.5*9.81</f>
        <v>544.45500000000004</v>
      </c>
      <c r="D107" s="44">
        <v>1.55</v>
      </c>
      <c r="E107" s="3" t="s">
        <v>55</v>
      </c>
      <c r="F107">
        <v>3.5000000000000003E-2</v>
      </c>
      <c r="G107">
        <v>1676.27</v>
      </c>
      <c r="H107" s="2">
        <f t="shared" si="21"/>
        <v>3.0788035742164181</v>
      </c>
      <c r="I107">
        <v>8.2199999999999995E-2</v>
      </c>
      <c r="J107">
        <v>1199.31</v>
      </c>
      <c r="K107" s="2">
        <f t="shared" si="22"/>
        <v>2.2027715789183677</v>
      </c>
      <c r="L107">
        <v>2.8000000000000001E-2</v>
      </c>
      <c r="M107">
        <v>407.17570000000001</v>
      </c>
      <c r="N107" s="2">
        <f t="shared" si="31"/>
        <v>0.74785923538217114</v>
      </c>
      <c r="O107">
        <v>6.6500000000000004E-2</v>
      </c>
      <c r="P107">
        <v>356.04180000000002</v>
      </c>
      <c r="Q107" s="2">
        <f>P107/C107</f>
        <v>0.65394164807008848</v>
      </c>
      <c r="R107">
        <v>5.2499999999999998E-2</v>
      </c>
      <c r="S107">
        <v>-2.19</v>
      </c>
      <c r="T107" s="2">
        <f t="shared" si="23"/>
        <v>2.19</v>
      </c>
      <c r="U107" s="2">
        <f t="shared" si="32"/>
        <v>2.5950780611922957</v>
      </c>
      <c r="V107">
        <v>8.2199999999999995E-2</v>
      </c>
      <c r="W107">
        <v>4.26</v>
      </c>
      <c r="X107" s="2">
        <f t="shared" si="24"/>
        <v>4.26</v>
      </c>
      <c r="Y107" s="2">
        <f t="shared" si="33"/>
        <v>5.0479600642370688</v>
      </c>
    </row>
    <row r="108" spans="1:25">
      <c r="A108" s="3" t="s">
        <v>212</v>
      </c>
      <c r="B108" s="3">
        <v>3</v>
      </c>
      <c r="C108">
        <f>55.5*9.81</f>
        <v>544.45500000000004</v>
      </c>
      <c r="D108" s="44">
        <v>1.55</v>
      </c>
      <c r="E108" s="3" t="s">
        <v>55</v>
      </c>
      <c r="F108">
        <v>3.15E-2</v>
      </c>
      <c r="G108">
        <v>1644.81</v>
      </c>
      <c r="H108" s="2">
        <f t="shared" si="21"/>
        <v>3.0210210210210207</v>
      </c>
      <c r="I108">
        <v>8.0500000000000002E-2</v>
      </c>
      <c r="J108">
        <v>1190.78</v>
      </c>
      <c r="K108" s="2">
        <f t="shared" si="22"/>
        <v>2.1871045357283889</v>
      </c>
      <c r="L108">
        <v>2.6200000000000001E-2</v>
      </c>
      <c r="M108">
        <v>461.37110000000001</v>
      </c>
      <c r="N108" s="2">
        <f t="shared" si="31"/>
        <v>0.84739987694116126</v>
      </c>
      <c r="O108">
        <v>6.1199999999999997E-2</v>
      </c>
      <c r="P108">
        <v>328.66680000000002</v>
      </c>
      <c r="Q108" s="2">
        <f>P108/C108</f>
        <v>0.60366201063448766</v>
      </c>
      <c r="R108">
        <v>4.5499999999999999E-2</v>
      </c>
      <c r="S108">
        <v>-3.02</v>
      </c>
      <c r="T108" s="2">
        <f t="shared" si="23"/>
        <v>3.02</v>
      </c>
      <c r="U108" s="2">
        <f t="shared" si="32"/>
        <v>3.5786007967126636</v>
      </c>
      <c r="V108">
        <v>7.17E-2</v>
      </c>
      <c r="W108">
        <v>4.5</v>
      </c>
      <c r="X108" s="2">
        <f t="shared" si="24"/>
        <v>4.5</v>
      </c>
      <c r="Y108" s="2">
        <f t="shared" si="33"/>
        <v>5.3323521805321148</v>
      </c>
    </row>
    <row r="109" spans="1:25">
      <c r="A109" s="3" t="s">
        <v>213</v>
      </c>
      <c r="B109" s="3">
        <v>3</v>
      </c>
      <c r="C109">
        <f>97*9.81</f>
        <v>951.57</v>
      </c>
      <c r="D109" s="44">
        <v>1.75</v>
      </c>
      <c r="E109" s="3" t="s">
        <v>56</v>
      </c>
      <c r="F109">
        <v>3.4799999999999998E-2</v>
      </c>
      <c r="G109">
        <v>3747.56</v>
      </c>
      <c r="H109" s="2">
        <f t="shared" si="21"/>
        <v>3.9382914551740806</v>
      </c>
      <c r="I109">
        <v>7.5200000000000003E-2</v>
      </c>
      <c r="J109">
        <v>1686.58</v>
      </c>
      <c r="K109" s="2">
        <f t="shared" si="22"/>
        <v>1.7724182141093139</v>
      </c>
      <c r="L109">
        <v>3.85E-2</v>
      </c>
      <c r="M109">
        <v>1286.7063000000001</v>
      </c>
      <c r="N109" s="2">
        <f t="shared" si="31"/>
        <v>1.3521930073457549</v>
      </c>
      <c r="Q109" s="2"/>
      <c r="R109">
        <v>2.75E-2</v>
      </c>
      <c r="S109">
        <v>-14.52</v>
      </c>
      <c r="T109" s="2">
        <f t="shared" si="23"/>
        <v>14.52</v>
      </c>
      <c r="U109" s="2">
        <f t="shared" si="32"/>
        <v>8.7194245900384182</v>
      </c>
      <c r="V109">
        <v>6.4199999999999993E-2</v>
      </c>
      <c r="W109">
        <v>15.86</v>
      </c>
      <c r="X109" s="2">
        <f t="shared" si="24"/>
        <v>15.86</v>
      </c>
      <c r="Y109" s="2">
        <f t="shared" si="33"/>
        <v>9.5241097794772234</v>
      </c>
    </row>
    <row r="110" spans="1:25">
      <c r="A110" s="3" t="s">
        <v>214</v>
      </c>
      <c r="B110" s="3">
        <v>3</v>
      </c>
      <c r="C110">
        <f>97*9.81</f>
        <v>951.57</v>
      </c>
      <c r="D110" s="44">
        <v>1.75</v>
      </c>
      <c r="E110" s="3" t="s">
        <v>56</v>
      </c>
      <c r="F110">
        <v>3.85E-2</v>
      </c>
      <c r="G110">
        <v>3072.23</v>
      </c>
      <c r="H110" s="2">
        <f t="shared" si="21"/>
        <v>3.2285906449341613</v>
      </c>
      <c r="I110">
        <v>8.9800000000000005E-2</v>
      </c>
      <c r="J110">
        <v>1912.37</v>
      </c>
      <c r="K110" s="2">
        <f t="shared" si="22"/>
        <v>2.0096997593450823</v>
      </c>
      <c r="L110">
        <v>6.7799999999999999E-2</v>
      </c>
      <c r="M110">
        <v>556.8235760992884</v>
      </c>
      <c r="N110" s="2">
        <f t="shared" si="31"/>
        <v>0.58516302121681896</v>
      </c>
      <c r="O110">
        <v>0.1283</v>
      </c>
      <c r="P110">
        <v>192.34342437421665</v>
      </c>
      <c r="Q110" s="2">
        <f t="shared" ref="Q110:Q120" si="34">P110/C110</f>
        <v>0.2021327115968522</v>
      </c>
      <c r="R110">
        <v>3.4799999999999998E-2</v>
      </c>
      <c r="S110">
        <v>-4.49</v>
      </c>
      <c r="T110" s="2">
        <f t="shared" si="23"/>
        <v>4.49</v>
      </c>
      <c r="U110" s="2">
        <f t="shared" si="32"/>
        <v>2.696295895955406</v>
      </c>
      <c r="V110">
        <v>6.9699999999999998E-2</v>
      </c>
      <c r="W110">
        <v>7.18</v>
      </c>
      <c r="X110" s="2">
        <f t="shared" si="24"/>
        <v>7.18</v>
      </c>
      <c r="Y110" s="2">
        <f t="shared" si="33"/>
        <v>4.3116713881870403</v>
      </c>
    </row>
    <row r="111" spans="1:25">
      <c r="A111" s="3" t="s">
        <v>215</v>
      </c>
      <c r="B111" s="3">
        <v>3</v>
      </c>
      <c r="C111">
        <f>97*9.81</f>
        <v>951.57</v>
      </c>
      <c r="D111" s="44">
        <v>1.75</v>
      </c>
      <c r="E111" s="3" t="s">
        <v>56</v>
      </c>
      <c r="F111">
        <v>3.85E-2</v>
      </c>
      <c r="G111">
        <v>3692.58</v>
      </c>
      <c r="H111" s="2">
        <f t="shared" si="21"/>
        <v>3.880513257038368</v>
      </c>
      <c r="I111">
        <v>8.4000000000000005E-2</v>
      </c>
      <c r="J111">
        <v>1996.62</v>
      </c>
      <c r="K111" s="2">
        <f t="shared" si="22"/>
        <v>2.0982376493584285</v>
      </c>
      <c r="L111">
        <v>4.3700000000000003E-2</v>
      </c>
      <c r="M111">
        <v>965.49069999999995</v>
      </c>
      <c r="N111" s="2">
        <f t="shared" si="31"/>
        <v>1.0146291917567807</v>
      </c>
      <c r="O111">
        <v>0.1172</v>
      </c>
      <c r="P111">
        <v>129.91120000000001</v>
      </c>
      <c r="Q111" s="2">
        <f t="shared" si="34"/>
        <v>0.13652300934245509</v>
      </c>
      <c r="R111">
        <v>7.0000000000000001E-3</v>
      </c>
      <c r="S111">
        <v>-9.81</v>
      </c>
      <c r="T111" s="2">
        <f t="shared" si="23"/>
        <v>9.81</v>
      </c>
      <c r="U111" s="2">
        <f t="shared" si="32"/>
        <v>5.8910162002945503</v>
      </c>
      <c r="V111">
        <v>7.17E-2</v>
      </c>
      <c r="W111">
        <v>11.55</v>
      </c>
      <c r="X111" s="2">
        <f t="shared" si="24"/>
        <v>11.55</v>
      </c>
      <c r="Y111" s="2">
        <f t="shared" si="33"/>
        <v>6.9359059238941958</v>
      </c>
    </row>
    <row r="112" spans="1:25">
      <c r="A112" s="3" t="s">
        <v>216</v>
      </c>
      <c r="B112" s="3">
        <v>3</v>
      </c>
      <c r="C112">
        <f>88*9.81</f>
        <v>863.28000000000009</v>
      </c>
      <c r="D112" s="44">
        <v>1.81</v>
      </c>
      <c r="E112" s="3" t="s">
        <v>57</v>
      </c>
      <c r="F112">
        <v>3.32E-2</v>
      </c>
      <c r="G112">
        <v>3207.7</v>
      </c>
      <c r="H112" s="2">
        <f t="shared" si="21"/>
        <v>3.7157121675470295</v>
      </c>
      <c r="I112">
        <v>9.0999999999999998E-2</v>
      </c>
      <c r="J112">
        <v>1842.17</v>
      </c>
      <c r="K112" s="2">
        <f t="shared" si="22"/>
        <v>2.1339194699286441</v>
      </c>
      <c r="L112">
        <v>3.15E-2</v>
      </c>
      <c r="M112">
        <v>896.04</v>
      </c>
      <c r="N112" s="2">
        <f t="shared" si="31"/>
        <v>1.0379482902418682</v>
      </c>
      <c r="O112">
        <v>0.13469999999999999</v>
      </c>
      <c r="P112">
        <v>222.4418</v>
      </c>
      <c r="Q112" s="2">
        <f t="shared" si="34"/>
        <v>0.2576705124640904</v>
      </c>
      <c r="R112">
        <v>4.9000000000000002E-2</v>
      </c>
      <c r="S112">
        <v>-17.55</v>
      </c>
      <c r="T112" s="2">
        <f t="shared" si="23"/>
        <v>17.55</v>
      </c>
      <c r="U112" s="2">
        <f t="shared" si="32"/>
        <v>11.231735470166203</v>
      </c>
      <c r="V112">
        <v>0.13120000000000001</v>
      </c>
      <c r="W112">
        <v>-4.05</v>
      </c>
      <c r="X112" s="2">
        <f t="shared" si="24"/>
        <v>4.05</v>
      </c>
      <c r="Y112" s="2">
        <f t="shared" si="33"/>
        <v>2.5919389546537395</v>
      </c>
    </row>
    <row r="113" spans="1:25">
      <c r="A113" s="3" t="s">
        <v>217</v>
      </c>
      <c r="B113" s="3">
        <v>3</v>
      </c>
      <c r="C113">
        <f>88*9.81</f>
        <v>863.28000000000009</v>
      </c>
      <c r="D113" s="44">
        <v>1.81</v>
      </c>
      <c r="E113" s="3" t="s">
        <v>57</v>
      </c>
      <c r="F113">
        <v>2.9700000000000001E-2</v>
      </c>
      <c r="G113">
        <v>3309.84</v>
      </c>
      <c r="H113" s="2">
        <f t="shared" si="21"/>
        <v>3.8340283569641365</v>
      </c>
      <c r="K113" s="2"/>
      <c r="L113">
        <v>2.2700000000000001E-2</v>
      </c>
      <c r="M113">
        <v>920.23320000000001</v>
      </c>
      <c r="N113" s="2">
        <f t="shared" si="31"/>
        <v>1.0659730330831247</v>
      </c>
      <c r="O113">
        <v>0.10630000000000001</v>
      </c>
      <c r="P113">
        <v>124.58450000000001</v>
      </c>
      <c r="Q113" s="2">
        <f t="shared" si="34"/>
        <v>0.14431528588638678</v>
      </c>
      <c r="R113">
        <v>4.1099999999999998E-2</v>
      </c>
      <c r="S113">
        <v>-20.67</v>
      </c>
      <c r="T113" s="2">
        <f t="shared" si="23"/>
        <v>20.67</v>
      </c>
      <c r="U113" s="2">
        <f t="shared" si="32"/>
        <v>13.228488442640197</v>
      </c>
      <c r="V113">
        <v>6.6600000000000006E-2</v>
      </c>
      <c r="W113">
        <v>4.03</v>
      </c>
      <c r="X113" s="2">
        <f t="shared" si="24"/>
        <v>4.03</v>
      </c>
      <c r="Y113" s="2">
        <f t="shared" si="33"/>
        <v>2.5791392561122399</v>
      </c>
    </row>
    <row r="114" spans="1:25">
      <c r="A114" s="3" t="s">
        <v>218</v>
      </c>
      <c r="B114" s="3">
        <v>3</v>
      </c>
      <c r="C114">
        <f>88*9.81</f>
        <v>863.28000000000009</v>
      </c>
      <c r="D114" s="44">
        <v>1.81</v>
      </c>
      <c r="E114" s="3" t="s">
        <v>57</v>
      </c>
      <c r="F114">
        <v>3.4500000000000003E-2</v>
      </c>
      <c r="G114">
        <v>2966.16</v>
      </c>
      <c r="H114" s="2">
        <f t="shared" si="21"/>
        <v>3.4359188212399214</v>
      </c>
      <c r="I114">
        <v>7.8E-2</v>
      </c>
      <c r="J114">
        <v>1704.18</v>
      </c>
      <c r="K114" s="2">
        <f t="shared" si="22"/>
        <v>1.9740756185710313</v>
      </c>
      <c r="L114">
        <v>2.7E-2</v>
      </c>
      <c r="M114">
        <v>495.97210000000001</v>
      </c>
      <c r="N114" s="2">
        <f t="shared" si="31"/>
        <v>0.57452054953201737</v>
      </c>
      <c r="O114">
        <v>0.111</v>
      </c>
      <c r="P114">
        <v>218.82300000000001</v>
      </c>
      <c r="Q114" s="2">
        <f t="shared" si="34"/>
        <v>0.25347859327217126</v>
      </c>
      <c r="R114">
        <v>4.4999999999999998E-2</v>
      </c>
      <c r="S114">
        <v>-13.73</v>
      </c>
      <c r="T114" s="2">
        <f t="shared" si="23"/>
        <v>13.73</v>
      </c>
      <c r="U114" s="2">
        <f t="shared" si="32"/>
        <v>8.7869930487397152</v>
      </c>
      <c r="V114">
        <v>7.1999999999999995E-2</v>
      </c>
      <c r="W114">
        <v>2.69</v>
      </c>
      <c r="X114" s="2">
        <f t="shared" si="24"/>
        <v>2.69</v>
      </c>
      <c r="Y114" s="2">
        <f t="shared" si="33"/>
        <v>1.7215594538317429</v>
      </c>
    </row>
    <row r="115" spans="1:25">
      <c r="A115" s="3" t="s">
        <v>219</v>
      </c>
      <c r="B115" s="3">
        <v>3</v>
      </c>
      <c r="C115">
        <f>115.5*9.81</f>
        <v>1133.0550000000001</v>
      </c>
      <c r="D115" s="44">
        <v>2.02</v>
      </c>
      <c r="E115" s="3" t="s">
        <v>58</v>
      </c>
      <c r="F115">
        <v>5.8599999999999999E-2</v>
      </c>
      <c r="G115">
        <v>3776.1</v>
      </c>
      <c r="H115" s="2">
        <f t="shared" si="21"/>
        <v>3.3326714060659013</v>
      </c>
      <c r="I115">
        <v>0.1172</v>
      </c>
      <c r="J115">
        <v>1892.21</v>
      </c>
      <c r="K115" s="2">
        <f t="shared" si="22"/>
        <v>1.6700071929429727</v>
      </c>
      <c r="L115">
        <v>5.2400000000000002E-2</v>
      </c>
      <c r="M115">
        <v>1837.2235000000001</v>
      </c>
      <c r="N115" s="2">
        <f t="shared" si="31"/>
        <v>1.6214777746887838</v>
      </c>
      <c r="O115">
        <v>9.8699999999999996E-2</v>
      </c>
      <c r="P115">
        <v>896.58960000000002</v>
      </c>
      <c r="Q115" s="2">
        <f t="shared" si="34"/>
        <v>0.79130280524775931</v>
      </c>
      <c r="R115">
        <v>2.7799999999999998E-2</v>
      </c>
      <c r="S115">
        <v>14.93</v>
      </c>
      <c r="T115" s="2">
        <f t="shared" si="23"/>
        <v>14.93</v>
      </c>
      <c r="U115" s="2">
        <f t="shared" si="32"/>
        <v>6.5231512229423032</v>
      </c>
      <c r="V115">
        <v>0.111</v>
      </c>
      <c r="W115">
        <v>-19.29</v>
      </c>
      <c r="X115" s="2">
        <f t="shared" si="24"/>
        <v>19.29</v>
      </c>
      <c r="Y115" s="2">
        <f t="shared" si="33"/>
        <v>8.4281036229442083</v>
      </c>
    </row>
    <row r="116" spans="1:25">
      <c r="A116" s="3" t="s">
        <v>220</v>
      </c>
      <c r="B116" s="3">
        <v>3</v>
      </c>
      <c r="C116">
        <f>115.5*9.81</f>
        <v>1133.0550000000001</v>
      </c>
      <c r="D116" s="44">
        <v>2.02</v>
      </c>
      <c r="E116" s="3" t="s">
        <v>58</v>
      </c>
      <c r="F116">
        <v>3.9E-2</v>
      </c>
      <c r="G116">
        <v>4822.74</v>
      </c>
      <c r="H116" s="2">
        <f t="shared" si="21"/>
        <v>4.2564041463124029</v>
      </c>
      <c r="I116">
        <v>0.10199999999999999</v>
      </c>
      <c r="J116">
        <v>1786.48</v>
      </c>
      <c r="K116" s="2">
        <f t="shared" si="22"/>
        <v>1.5766930996288793</v>
      </c>
      <c r="L116">
        <v>3.9E-2</v>
      </c>
      <c r="M116">
        <v>2886.6365000000001</v>
      </c>
      <c r="N116" s="2">
        <f t="shared" si="31"/>
        <v>2.5476578806854033</v>
      </c>
      <c r="O116">
        <v>8.1000000000000003E-2</v>
      </c>
      <c r="P116">
        <v>1013.0486</v>
      </c>
      <c r="Q116" s="2">
        <f t="shared" si="34"/>
        <v>0.89408598876488776</v>
      </c>
      <c r="R116">
        <v>3.9E-2</v>
      </c>
      <c r="S116">
        <v>-54.03</v>
      </c>
      <c r="T116" s="2">
        <f t="shared" si="23"/>
        <v>54.03</v>
      </c>
      <c r="U116" s="2">
        <f t="shared" si="32"/>
        <v>23.606554626629112</v>
      </c>
      <c r="V116">
        <v>0.10199999999999999</v>
      </c>
      <c r="W116">
        <v>-33.54</v>
      </c>
      <c r="X116" s="2">
        <f t="shared" si="24"/>
        <v>33.54</v>
      </c>
      <c r="Y116" s="2">
        <f t="shared" si="33"/>
        <v>14.654152177996306</v>
      </c>
    </row>
    <row r="117" spans="1:25">
      <c r="A117" s="3" t="s">
        <v>221</v>
      </c>
      <c r="B117" s="3">
        <v>3</v>
      </c>
      <c r="C117">
        <f>115.5*9.81</f>
        <v>1133.0550000000001</v>
      </c>
      <c r="D117" s="44">
        <v>2.02</v>
      </c>
      <c r="E117" s="3" t="s">
        <v>58</v>
      </c>
      <c r="F117">
        <v>4.2500000000000003E-2</v>
      </c>
      <c r="G117">
        <v>4294.68</v>
      </c>
      <c r="H117" s="2">
        <f t="shared" si="21"/>
        <v>3.7903543958589831</v>
      </c>
      <c r="I117">
        <v>9.35E-2</v>
      </c>
      <c r="J117">
        <v>1833.99</v>
      </c>
      <c r="K117" s="2">
        <f t="shared" si="22"/>
        <v>1.6186239855964626</v>
      </c>
      <c r="L117">
        <v>3.9699999999999999E-2</v>
      </c>
      <c r="M117">
        <v>2219.8618000000001</v>
      </c>
      <c r="N117" s="2">
        <f t="shared" si="31"/>
        <v>1.9591827404671442</v>
      </c>
      <c r="O117">
        <v>7.9299999999999995E-2</v>
      </c>
      <c r="P117">
        <v>925.36860000000001</v>
      </c>
      <c r="Q117" s="2">
        <f t="shared" si="34"/>
        <v>0.8167022783536545</v>
      </c>
      <c r="R117">
        <v>4.2500000000000003E-2</v>
      </c>
      <c r="S117">
        <v>-23.53</v>
      </c>
      <c r="T117" s="2">
        <f t="shared" si="23"/>
        <v>23.53</v>
      </c>
      <c r="U117" s="2">
        <f t="shared" si="32"/>
        <v>10.280626140377255</v>
      </c>
      <c r="V117">
        <v>9.6299999999999997E-2</v>
      </c>
      <c r="W117">
        <v>-21.43</v>
      </c>
      <c r="X117" s="2">
        <f t="shared" si="24"/>
        <v>21.43</v>
      </c>
      <c r="Y117" s="2">
        <f t="shared" si="33"/>
        <v>9.363103195422207</v>
      </c>
    </row>
    <row r="118" spans="1:25">
      <c r="A118" s="3" t="s">
        <v>222</v>
      </c>
      <c r="B118" s="3">
        <v>3</v>
      </c>
      <c r="C118">
        <f>99*9.91</f>
        <v>981.09</v>
      </c>
      <c r="D118" s="45">
        <v>1.87</v>
      </c>
      <c r="E118" s="3" t="s">
        <v>59</v>
      </c>
      <c r="F118">
        <v>3.6400000000000002E-2</v>
      </c>
      <c r="G118">
        <v>3344.3</v>
      </c>
      <c r="H118" s="2">
        <f t="shared" si="21"/>
        <v>3.4087596448847712</v>
      </c>
      <c r="I118">
        <v>9.01E-2</v>
      </c>
      <c r="J118">
        <v>1931.16</v>
      </c>
      <c r="K118" s="2">
        <f t="shared" si="22"/>
        <v>1.9683821056172217</v>
      </c>
      <c r="L118">
        <v>3.0700000000000002E-2</v>
      </c>
      <c r="M118">
        <v>1116.5968</v>
      </c>
      <c r="N118" s="2">
        <f t="shared" si="31"/>
        <v>1.1381186231640319</v>
      </c>
      <c r="O118">
        <v>6.5199999999999994E-2</v>
      </c>
      <c r="P118">
        <v>974.85429999999997</v>
      </c>
      <c r="Q118" s="2">
        <f t="shared" si="34"/>
        <v>0.99364411012241483</v>
      </c>
      <c r="R118">
        <v>4.41E-2</v>
      </c>
      <c r="S118">
        <v>6.76</v>
      </c>
      <c r="T118" s="2">
        <f t="shared" si="23"/>
        <v>6.76</v>
      </c>
      <c r="U118" s="2">
        <f t="shared" si="32"/>
        <v>3.6846499934074197</v>
      </c>
      <c r="V118">
        <v>8.0500000000000002E-2</v>
      </c>
      <c r="W118">
        <v>22.32</v>
      </c>
      <c r="X118" s="2">
        <f t="shared" si="24"/>
        <v>22.32</v>
      </c>
      <c r="Y118" s="2">
        <f t="shared" si="33"/>
        <v>12.16588577704935</v>
      </c>
    </row>
    <row r="119" spans="1:25">
      <c r="A119" s="3" t="s">
        <v>223</v>
      </c>
      <c r="B119" s="3">
        <v>3</v>
      </c>
      <c r="C119">
        <f>99*9.91</f>
        <v>981.09</v>
      </c>
      <c r="D119" s="45">
        <v>1.87</v>
      </c>
      <c r="E119" s="3" t="s">
        <v>59</v>
      </c>
      <c r="F119">
        <v>3.5000000000000003E-2</v>
      </c>
      <c r="G119">
        <v>3728.78</v>
      </c>
      <c r="H119" s="2">
        <f t="shared" si="21"/>
        <v>3.8006502971185112</v>
      </c>
      <c r="I119">
        <v>8.9200000000000002E-2</v>
      </c>
      <c r="J119">
        <v>1918.3</v>
      </c>
      <c r="K119" s="2">
        <f t="shared" si="22"/>
        <v>1.9552742357989581</v>
      </c>
      <c r="L119">
        <v>2.9700000000000001E-2</v>
      </c>
      <c r="M119">
        <v>1327.0539000000001</v>
      </c>
      <c r="N119" s="2">
        <f t="shared" si="31"/>
        <v>1.3526321744182492</v>
      </c>
      <c r="O119">
        <v>6.1199999999999997E-2</v>
      </c>
      <c r="P119">
        <v>990.90520000000004</v>
      </c>
      <c r="Q119" s="2">
        <f t="shared" si="34"/>
        <v>1.0100043828802658</v>
      </c>
      <c r="T119" s="2"/>
      <c r="U119" s="2"/>
      <c r="V119">
        <v>8.2199999999999995E-2</v>
      </c>
      <c r="W119">
        <v>28.6</v>
      </c>
      <c r="X119" s="2">
        <f t="shared" si="24"/>
        <v>28.6</v>
      </c>
      <c r="Y119" s="2">
        <f t="shared" si="33"/>
        <v>15.58890381826216</v>
      </c>
    </row>
    <row r="120" spans="1:25">
      <c r="A120" s="3" t="s">
        <v>224</v>
      </c>
      <c r="B120" s="3">
        <v>3</v>
      </c>
      <c r="C120">
        <f>99*9.91</f>
        <v>981.09</v>
      </c>
      <c r="D120" s="45">
        <v>1.87</v>
      </c>
      <c r="E120" s="3" t="s">
        <v>59</v>
      </c>
      <c r="F120">
        <v>3.3300000000000003E-2</v>
      </c>
      <c r="G120">
        <v>3644.58</v>
      </c>
      <c r="H120" s="2">
        <f t="shared" si="21"/>
        <v>3.71482738586674</v>
      </c>
      <c r="I120">
        <v>8.1699999999999995E-2</v>
      </c>
      <c r="J120">
        <v>1975.77</v>
      </c>
      <c r="K120" s="2">
        <f t="shared" si="22"/>
        <v>2.0138519401889736</v>
      </c>
      <c r="L120">
        <v>2.6700000000000002E-2</v>
      </c>
      <c r="M120">
        <v>1071.7751000000001</v>
      </c>
      <c r="N120" s="2">
        <f t="shared" si="31"/>
        <v>1.0924330081847742</v>
      </c>
      <c r="O120">
        <v>0.125</v>
      </c>
      <c r="P120">
        <v>75.842299999999994</v>
      </c>
      <c r="Q120" s="2">
        <f t="shared" si="34"/>
        <v>7.7304120926724354E-2</v>
      </c>
      <c r="R120">
        <v>3.6700000000000003E-2</v>
      </c>
      <c r="S120">
        <v>7.23</v>
      </c>
      <c r="T120" s="2">
        <f t="shared" si="23"/>
        <v>7.23</v>
      </c>
      <c r="U120" s="2">
        <f>ABS(T120/(C120*D120)*1000)</f>
        <v>3.9408312799313086</v>
      </c>
      <c r="V120">
        <v>8.1699999999999995E-2</v>
      </c>
      <c r="W120">
        <v>17.48</v>
      </c>
      <c r="X120" s="2">
        <f t="shared" si="24"/>
        <v>17.48</v>
      </c>
      <c r="Y120" s="2">
        <f t="shared" si="33"/>
        <v>9.527763592420369</v>
      </c>
    </row>
    <row r="121" spans="1:25">
      <c r="A121" s="3"/>
      <c r="F121" s="2"/>
      <c r="G121" s="2"/>
      <c r="I121" s="2"/>
      <c r="J121" s="2"/>
      <c r="M121" s="2"/>
      <c r="O121" s="2"/>
      <c r="P121" s="2"/>
      <c r="R121" s="2"/>
      <c r="S121" s="2"/>
      <c r="V121" s="2"/>
      <c r="W121" s="2"/>
    </row>
    <row r="122" spans="1:25">
      <c r="A122" s="3" t="s">
        <v>723</v>
      </c>
    </row>
    <row r="123" spans="1:25" hidden="1">
      <c r="B123" s="3">
        <v>1</v>
      </c>
      <c r="C123" s="3"/>
      <c r="D123" s="3"/>
      <c r="E123" s="3" t="s">
        <v>48</v>
      </c>
      <c r="F123">
        <f t="shared" ref="F123:Y123" si="35">AVERAGE(F4:F6)</f>
        <v>4.0733333333333337E-2</v>
      </c>
      <c r="G123">
        <f t="shared" si="35"/>
        <v>2153.0466666666666</v>
      </c>
      <c r="H123">
        <f t="shared" si="35"/>
        <v>2.6863486621159018</v>
      </c>
      <c r="I123">
        <f t="shared" si="35"/>
        <v>9.2899999999999996E-2</v>
      </c>
      <c r="J123">
        <f t="shared" si="35"/>
        <v>1088.1966666666665</v>
      </c>
      <c r="K123">
        <f t="shared" si="35"/>
        <v>1.3577391075060998</v>
      </c>
      <c r="L123">
        <f t="shared" si="35"/>
        <v>5.6733333333333337E-2</v>
      </c>
      <c r="M123">
        <f t="shared" si="35"/>
        <v>632.79833333333329</v>
      </c>
      <c r="N123">
        <f t="shared" si="35"/>
        <v>0.78954022802068335</v>
      </c>
      <c r="O123">
        <f t="shared" si="35"/>
        <v>0.15406666666666669</v>
      </c>
      <c r="P123">
        <f t="shared" si="35"/>
        <v>46.796033333333334</v>
      </c>
      <c r="Q123">
        <f t="shared" si="35"/>
        <v>5.8387244217030974E-2</v>
      </c>
      <c r="R123">
        <f t="shared" si="35"/>
        <v>4.6166666666666668E-2</v>
      </c>
      <c r="S123">
        <f t="shared" si="35"/>
        <v>5.9866666666666672</v>
      </c>
      <c r="T123">
        <f t="shared" si="35"/>
        <v>8.586666666666666</v>
      </c>
      <c r="U123">
        <f t="shared" si="35"/>
        <v>6.1572146179904612</v>
      </c>
      <c r="V123">
        <f t="shared" si="35"/>
        <v>7.5649999999999995E-2</v>
      </c>
      <c r="W123">
        <f t="shared" si="35"/>
        <v>9.0449999999999999</v>
      </c>
      <c r="X123">
        <f t="shared" si="35"/>
        <v>9.0449999999999999</v>
      </c>
      <c r="Y123">
        <f t="shared" si="35"/>
        <v>6.4858702895640983</v>
      </c>
    </row>
    <row r="124" spans="1:25">
      <c r="B124" s="3">
        <v>1</v>
      </c>
      <c r="C124" s="3"/>
      <c r="D124" s="3"/>
      <c r="E124" s="3" t="s">
        <v>49</v>
      </c>
      <c r="F124">
        <f t="shared" ref="F124:Y124" si="36">AVERAGE(F7:F9)</f>
        <v>4.4633333333333337E-2</v>
      </c>
      <c r="G124">
        <f t="shared" si="36"/>
        <v>1812.7366666666667</v>
      </c>
      <c r="H124">
        <f t="shared" si="36"/>
        <v>2.4474777955548355</v>
      </c>
      <c r="I124">
        <f t="shared" si="36"/>
        <v>0.16775000000000001</v>
      </c>
      <c r="J124">
        <f t="shared" si="36"/>
        <v>757.625</v>
      </c>
      <c r="K124">
        <f t="shared" si="36"/>
        <v>1.0229121520816034</v>
      </c>
      <c r="L124">
        <f t="shared" si="36"/>
        <v>5.2566666666666671E-2</v>
      </c>
      <c r="M124">
        <f t="shared" si="36"/>
        <v>677.02123333333338</v>
      </c>
      <c r="N124">
        <f t="shared" si="36"/>
        <v>0.91408447027743434</v>
      </c>
      <c r="O124">
        <f t="shared" si="36"/>
        <v>0.19579999999999997</v>
      </c>
      <c r="P124">
        <f t="shared" si="36"/>
        <v>62.573833333333333</v>
      </c>
      <c r="Q124">
        <f t="shared" si="36"/>
        <v>8.0093363306802751E-2</v>
      </c>
      <c r="R124">
        <f t="shared" si="36"/>
        <v>4.883333333333334E-2</v>
      </c>
      <c r="S124">
        <f t="shared" si="36"/>
        <v>-10.186666666666667</v>
      </c>
      <c r="T124">
        <f t="shared" si="36"/>
        <v>10.186666666666667</v>
      </c>
      <c r="U124">
        <f t="shared" si="36"/>
        <v>7.7267370664446533</v>
      </c>
      <c r="V124">
        <f t="shared" si="36"/>
        <v>9.1466666666666654E-2</v>
      </c>
      <c r="W124">
        <f t="shared" si="36"/>
        <v>-3.9999999999999737E-2</v>
      </c>
      <c r="X124">
        <f t="shared" si="36"/>
        <v>4.7</v>
      </c>
      <c r="Y124">
        <f t="shared" si="36"/>
        <v>3.5650193925677223</v>
      </c>
    </row>
    <row r="125" spans="1:25">
      <c r="B125" s="3">
        <v>1</v>
      </c>
      <c r="C125" s="3"/>
      <c r="D125" s="3"/>
      <c r="E125" s="3" t="s">
        <v>50</v>
      </c>
      <c r="F125">
        <f t="shared" ref="F125:Y125" si="37">AVERAGE(F10:F12)</f>
        <v>3.5666666666666666E-2</v>
      </c>
      <c r="G125">
        <f t="shared" si="37"/>
        <v>1781.1166666666666</v>
      </c>
      <c r="H125">
        <f t="shared" si="37"/>
        <v>2.521685166308</v>
      </c>
      <c r="L125">
        <f t="shared" si="37"/>
        <v>2.4133333333333336E-2</v>
      </c>
      <c r="M125">
        <f t="shared" si="37"/>
        <v>314.64536558654055</v>
      </c>
      <c r="N125">
        <f t="shared" si="37"/>
        <v>0.4454714089740352</v>
      </c>
      <c r="O125">
        <f t="shared" si="37"/>
        <v>7.0500000000000007E-2</v>
      </c>
      <c r="P125">
        <f t="shared" si="37"/>
        <v>153.7465</v>
      </c>
      <c r="Q125">
        <f t="shared" si="37"/>
        <v>0.21767258466417486</v>
      </c>
      <c r="R125">
        <f t="shared" si="37"/>
        <v>3.8133333333333332E-2</v>
      </c>
      <c r="S125">
        <f t="shared" si="37"/>
        <v>1.3266666666666667</v>
      </c>
      <c r="T125">
        <f t="shared" si="37"/>
        <v>3.1466666666666665</v>
      </c>
      <c r="U125">
        <f t="shared" si="37"/>
        <v>2.6205974518021047</v>
      </c>
      <c r="V125">
        <f t="shared" si="37"/>
        <v>8.1500000000000003E-2</v>
      </c>
      <c r="W125">
        <f t="shared" si="37"/>
        <v>3.69</v>
      </c>
      <c r="X125">
        <f t="shared" si="37"/>
        <v>3.69</v>
      </c>
      <c r="Y125">
        <f t="shared" si="37"/>
        <v>3.0730946812975954</v>
      </c>
    </row>
    <row r="126" spans="1:25" hidden="1">
      <c r="B126" s="3">
        <v>1</v>
      </c>
      <c r="C126" s="3"/>
      <c r="D126" s="3"/>
      <c r="E126" s="3" t="s">
        <v>51</v>
      </c>
      <c r="F126">
        <f t="shared" ref="F126:Y126" si="38">AVERAGE(F13:F15)</f>
        <v>4.8899999999999999E-2</v>
      </c>
      <c r="G126">
        <f t="shared" si="38"/>
        <v>2322.6866666666665</v>
      </c>
      <c r="H126">
        <f t="shared" si="38"/>
        <v>3.0354774911349836</v>
      </c>
      <c r="I126">
        <f t="shared" si="38"/>
        <v>0.10886666666666667</v>
      </c>
      <c r="J126">
        <f t="shared" si="38"/>
        <v>914.9666666666667</v>
      </c>
      <c r="K126">
        <f t="shared" si="38"/>
        <v>1.195753504622006</v>
      </c>
      <c r="L126">
        <f t="shared" si="38"/>
        <v>5.3100000000000001E-2</v>
      </c>
      <c r="M126">
        <f t="shared" si="38"/>
        <v>1078.2749666666666</v>
      </c>
      <c r="N126">
        <f t="shared" si="38"/>
        <v>1.4091781890099933</v>
      </c>
      <c r="O126">
        <f t="shared" si="38"/>
        <v>0.182</v>
      </c>
      <c r="P126">
        <f t="shared" si="38"/>
        <v>46.7485</v>
      </c>
      <c r="Q126">
        <f t="shared" si="38"/>
        <v>6.1094775085600767E-2</v>
      </c>
      <c r="R126">
        <f t="shared" si="38"/>
        <v>3.4133333333333335E-2</v>
      </c>
      <c r="S126">
        <f t="shared" si="38"/>
        <v>-3.3233333333333337</v>
      </c>
      <c r="T126">
        <f t="shared" si="38"/>
        <v>3.3233333333333337</v>
      </c>
      <c r="U126">
        <f t="shared" si="38"/>
        <v>2.4128914716750258</v>
      </c>
      <c r="V126">
        <f t="shared" si="38"/>
        <v>8.4399999999999989E-2</v>
      </c>
      <c r="W126">
        <f t="shared" si="38"/>
        <v>11.686666666666667</v>
      </c>
      <c r="X126">
        <f t="shared" si="38"/>
        <v>11.686666666666667</v>
      </c>
      <c r="Y126">
        <f t="shared" si="38"/>
        <v>8.4850526576656389</v>
      </c>
    </row>
    <row r="127" spans="1:25" hidden="1">
      <c r="B127" s="3">
        <v>1</v>
      </c>
      <c r="C127" s="3"/>
      <c r="D127" s="3"/>
      <c r="E127" s="3" t="s">
        <v>90</v>
      </c>
    </row>
    <row r="128" spans="1:25">
      <c r="B128" s="3">
        <v>1</v>
      </c>
      <c r="C128" s="3"/>
      <c r="D128" s="3"/>
      <c r="E128" s="3" t="s">
        <v>52</v>
      </c>
      <c r="F128">
        <f t="shared" ref="F128:Y128" si="39">AVERAGE(F19:F21)</f>
        <v>3.6600000000000001E-2</v>
      </c>
      <c r="G128">
        <f t="shared" si="39"/>
        <v>2214.2999999999997</v>
      </c>
      <c r="H128">
        <f t="shared" si="39"/>
        <v>3.3689351408097132</v>
      </c>
      <c r="I128">
        <f t="shared" si="39"/>
        <v>0.11653333333333334</v>
      </c>
      <c r="J128">
        <f t="shared" si="39"/>
        <v>1029.7833333333335</v>
      </c>
      <c r="K128">
        <f t="shared" si="39"/>
        <v>1.5667584605007583</v>
      </c>
      <c r="L128">
        <f t="shared" si="39"/>
        <v>3.7366666666666666E-2</v>
      </c>
      <c r="M128">
        <f t="shared" si="39"/>
        <v>920.4479</v>
      </c>
      <c r="N128">
        <f t="shared" si="39"/>
        <v>1.4004106379417898</v>
      </c>
      <c r="O128">
        <f t="shared" si="39"/>
        <v>6.989999999999999E-2</v>
      </c>
      <c r="P128">
        <f t="shared" si="39"/>
        <v>596.91364999999996</v>
      </c>
      <c r="Q128">
        <f t="shared" si="39"/>
        <v>0.90817114732149662</v>
      </c>
      <c r="R128">
        <f t="shared" si="39"/>
        <v>2.4766666666666669E-2</v>
      </c>
      <c r="S128">
        <f t="shared" si="39"/>
        <v>-5.0200000000000005</v>
      </c>
      <c r="T128">
        <f t="shared" si="39"/>
        <v>5.0200000000000005</v>
      </c>
      <c r="U128">
        <f t="shared" si="39"/>
        <v>4.2668450921889276</v>
      </c>
      <c r="V128">
        <f t="shared" si="39"/>
        <v>0.10986666666666667</v>
      </c>
      <c r="W128">
        <f t="shared" si="39"/>
        <v>-8.0066666666666677</v>
      </c>
      <c r="X128">
        <f t="shared" si="39"/>
        <v>8.0066666666666677</v>
      </c>
      <c r="Y128">
        <f t="shared" si="39"/>
        <v>6.8054195959082371</v>
      </c>
    </row>
    <row r="129" spans="2:25">
      <c r="B129" s="3">
        <v>1</v>
      </c>
      <c r="C129" s="3"/>
      <c r="D129" s="3"/>
      <c r="E129" s="3" t="s">
        <v>53</v>
      </c>
      <c r="F129">
        <f t="shared" ref="F129:Y129" si="40">AVERAGE(F22:F24)</f>
        <v>4.2566666666666662E-2</v>
      </c>
      <c r="G129">
        <f t="shared" si="40"/>
        <v>1937.22</v>
      </c>
      <c r="H129">
        <f t="shared" si="40"/>
        <v>2.7237793947063165</v>
      </c>
      <c r="L129">
        <f t="shared" si="40"/>
        <v>5.9400000000000001E-2</v>
      </c>
      <c r="M129">
        <f t="shared" si="40"/>
        <v>950.28226666666671</v>
      </c>
      <c r="N129">
        <f t="shared" si="40"/>
        <v>1.305063938978523</v>
      </c>
      <c r="O129">
        <f t="shared" si="40"/>
        <v>0.16679999999999998</v>
      </c>
      <c r="P129">
        <f t="shared" si="40"/>
        <v>28.017700000000001</v>
      </c>
      <c r="Q129">
        <f t="shared" si="40"/>
        <v>3.9393581496713417E-2</v>
      </c>
      <c r="R129">
        <f t="shared" si="40"/>
        <v>4.6399999999999997E-2</v>
      </c>
      <c r="S129">
        <f t="shared" si="40"/>
        <v>-10.78</v>
      </c>
      <c r="T129">
        <f t="shared" si="40"/>
        <v>10.78</v>
      </c>
      <c r="U129">
        <f t="shared" si="40"/>
        <v>8.4675684469964967</v>
      </c>
      <c r="V129">
        <f t="shared" si="40"/>
        <v>0.11266666666666665</v>
      </c>
      <c r="W129">
        <f t="shared" si="40"/>
        <v>2.4333333333333336</v>
      </c>
      <c r="X129">
        <f t="shared" si="40"/>
        <v>2.4333333333333336</v>
      </c>
      <c r="Y129">
        <f t="shared" si="40"/>
        <v>1.9113558955805328</v>
      </c>
    </row>
    <row r="130" spans="2:25" hidden="1">
      <c r="B130" s="3">
        <v>1</v>
      </c>
      <c r="C130" s="3"/>
      <c r="D130" s="3"/>
      <c r="E130" s="3" t="s">
        <v>54</v>
      </c>
      <c r="F130">
        <f t="shared" ref="F130:Y130" si="41">AVERAGE(F26:F28)</f>
        <v>4.07E-2</v>
      </c>
      <c r="G130">
        <f t="shared" si="41"/>
        <v>1839.29</v>
      </c>
      <c r="H130">
        <f t="shared" si="41"/>
        <v>3.1151140782688578</v>
      </c>
      <c r="I130">
        <f t="shared" si="41"/>
        <v>8.9966666666666653E-2</v>
      </c>
      <c r="J130">
        <f t="shared" si="41"/>
        <v>1071.6899999999998</v>
      </c>
      <c r="K130">
        <f t="shared" si="41"/>
        <v>1.8253784513526055</v>
      </c>
      <c r="L130">
        <f t="shared" si="41"/>
        <v>5.0333333333333341E-2</v>
      </c>
      <c r="M130">
        <f t="shared" si="41"/>
        <v>668.84826666666675</v>
      </c>
      <c r="N130">
        <f t="shared" si="41"/>
        <v>1.2359726743612509</v>
      </c>
      <c r="O130">
        <f t="shared" si="41"/>
        <v>0.16814999999999999</v>
      </c>
      <c r="P130">
        <f t="shared" si="41"/>
        <v>283.82940000000002</v>
      </c>
      <c r="Q130">
        <f t="shared" si="41"/>
        <v>0.51508954500520043</v>
      </c>
      <c r="R130">
        <f t="shared" si="41"/>
        <v>2.9600000000000001E-2</v>
      </c>
      <c r="S130">
        <f t="shared" si="41"/>
        <v>-1.5566666666666666</v>
      </c>
      <c r="T130">
        <f t="shared" si="41"/>
        <v>3.4233333333333333</v>
      </c>
      <c r="U130">
        <f t="shared" si="41"/>
        <v>3.6564743156722201</v>
      </c>
      <c r="V130">
        <f t="shared" si="41"/>
        <v>8.5300000000000001E-2</v>
      </c>
      <c r="W130">
        <f t="shared" si="41"/>
        <v>6.63</v>
      </c>
      <c r="X130">
        <f t="shared" si="41"/>
        <v>6.63</v>
      </c>
      <c r="Y130">
        <f t="shared" si="41"/>
        <v>7.0912193863900059</v>
      </c>
    </row>
    <row r="131" spans="2:25">
      <c r="B131" s="3">
        <v>1</v>
      </c>
      <c r="C131" s="3"/>
      <c r="D131" s="3"/>
      <c r="E131" s="3" t="s">
        <v>55</v>
      </c>
      <c r="F131">
        <f t="shared" ref="F131:Y131" si="42">AVERAGE(F28:F30)</f>
        <v>3.8100000000000002E-2</v>
      </c>
      <c r="G131">
        <f t="shared" si="42"/>
        <v>1704.0833333333333</v>
      </c>
      <c r="H131">
        <f t="shared" si="42"/>
        <v>3.1298882980840168</v>
      </c>
      <c r="I131">
        <f t="shared" si="42"/>
        <v>8.8899999999999993E-2</v>
      </c>
      <c r="J131">
        <f t="shared" si="42"/>
        <v>1063.9066666666668</v>
      </c>
      <c r="K131">
        <f t="shared" si="42"/>
        <v>1.9540764005595808</v>
      </c>
      <c r="L131">
        <f t="shared" si="42"/>
        <v>4.2200000000000008E-2</v>
      </c>
      <c r="M131">
        <f t="shared" si="42"/>
        <v>391.93196666666671</v>
      </c>
      <c r="N131">
        <f t="shared" si="42"/>
        <v>0.61780835881753315</v>
      </c>
      <c r="O131">
        <f t="shared" si="42"/>
        <v>6.4466666666666672E-2</v>
      </c>
      <c r="P131">
        <f t="shared" si="42"/>
        <v>404.09269999999998</v>
      </c>
      <c r="Q131">
        <f t="shared" si="42"/>
        <v>0.74219669210494887</v>
      </c>
      <c r="R131">
        <f t="shared" si="42"/>
        <v>2.8499999999999998E-2</v>
      </c>
      <c r="S131">
        <f t="shared" si="42"/>
        <v>-6.7633333333333328</v>
      </c>
      <c r="T131">
        <f t="shared" si="42"/>
        <v>6.7633333333333328</v>
      </c>
      <c r="U131">
        <f t="shared" si="42"/>
        <v>8.0143278328145637</v>
      </c>
      <c r="V131">
        <f t="shared" si="42"/>
        <v>0.10476666666666666</v>
      </c>
      <c r="W131">
        <f t="shared" si="42"/>
        <v>4.333333333333333</v>
      </c>
      <c r="X131">
        <f t="shared" si="42"/>
        <v>4.9066666666666663</v>
      </c>
      <c r="Y131">
        <f t="shared" si="42"/>
        <v>5.8142388220320527</v>
      </c>
    </row>
    <row r="132" spans="2:25">
      <c r="B132" s="3">
        <v>1</v>
      </c>
      <c r="C132" s="3"/>
      <c r="D132" s="3"/>
      <c r="E132" s="3" t="s">
        <v>56</v>
      </c>
      <c r="F132">
        <f t="shared" ref="F132:Y132" si="43">AVERAGE(F31:F33)</f>
        <v>4.3833333333333335E-2</v>
      </c>
      <c r="G132">
        <f t="shared" si="43"/>
        <v>2089.02</v>
      </c>
      <c r="H132">
        <f t="shared" si="43"/>
        <v>2.1953403322929472</v>
      </c>
      <c r="L132">
        <f t="shared" si="43"/>
        <v>5.1999999999999998E-2</v>
      </c>
      <c r="M132">
        <f t="shared" si="43"/>
        <v>1142.4288666666669</v>
      </c>
      <c r="N132">
        <f t="shared" si="43"/>
        <v>1.2005725975668282</v>
      </c>
      <c r="R132">
        <f t="shared" si="43"/>
        <v>2.1733333333333337E-2</v>
      </c>
      <c r="S132">
        <f t="shared" si="43"/>
        <v>-6.19</v>
      </c>
      <c r="T132">
        <f t="shared" si="43"/>
        <v>6.19</v>
      </c>
      <c r="U132">
        <f t="shared" si="43"/>
        <v>3.7171651661389671</v>
      </c>
      <c r="V132">
        <f t="shared" si="43"/>
        <v>6.7266666666666669E-2</v>
      </c>
      <c r="W132">
        <f t="shared" si="43"/>
        <v>19.486666666666668</v>
      </c>
      <c r="X132">
        <f t="shared" si="43"/>
        <v>19.486666666666668</v>
      </c>
      <c r="Y132">
        <f t="shared" si="43"/>
        <v>11.701964222535487</v>
      </c>
    </row>
    <row r="133" spans="2:25" hidden="1">
      <c r="B133" s="3">
        <v>1</v>
      </c>
      <c r="C133" s="3"/>
      <c r="D133" s="3"/>
      <c r="E133" s="3" t="s">
        <v>57</v>
      </c>
      <c r="F133">
        <f t="shared" ref="F133:Y133" si="44">AVERAGE(F34:F36)</f>
        <v>3.3066666666666668E-2</v>
      </c>
      <c r="G133">
        <f t="shared" si="44"/>
        <v>3524.6</v>
      </c>
      <c r="H133">
        <f t="shared" si="44"/>
        <v>4.0828004818830506</v>
      </c>
      <c r="I133">
        <f t="shared" si="44"/>
        <v>9.7499999999999989E-2</v>
      </c>
      <c r="J133">
        <f t="shared" si="44"/>
        <v>1527.7133333333331</v>
      </c>
      <c r="K133">
        <f t="shared" si="44"/>
        <v>1.7696614462669507</v>
      </c>
      <c r="L133">
        <f t="shared" si="44"/>
        <v>2.9566666666666668E-2</v>
      </c>
      <c r="M133">
        <f t="shared" si="44"/>
        <v>1320.0214666666668</v>
      </c>
      <c r="N133">
        <f t="shared" si="44"/>
        <v>1.5290768541685971</v>
      </c>
      <c r="O133">
        <f t="shared" si="44"/>
        <v>6.4966666666666673E-2</v>
      </c>
      <c r="P133">
        <f t="shared" si="44"/>
        <v>732.39466666666669</v>
      </c>
      <c r="Q133">
        <f t="shared" si="44"/>
        <v>0.84838600067957859</v>
      </c>
      <c r="R133">
        <f t="shared" si="44"/>
        <v>4.1200000000000001E-2</v>
      </c>
      <c r="S133">
        <f t="shared" si="44"/>
        <v>-20.746666666666666</v>
      </c>
      <c r="T133">
        <f t="shared" si="44"/>
        <v>20.746666666666666</v>
      </c>
      <c r="U133">
        <f t="shared" si="44"/>
        <v>13.277553953715946</v>
      </c>
      <c r="V133">
        <f t="shared" si="44"/>
        <v>6.8533333333333335E-2</v>
      </c>
      <c r="W133">
        <f t="shared" si="44"/>
        <v>9.7700000000000014</v>
      </c>
      <c r="X133">
        <f t="shared" si="44"/>
        <v>9.7700000000000014</v>
      </c>
      <c r="Y133">
        <f t="shared" si="44"/>
        <v>6.2526527375227241</v>
      </c>
    </row>
    <row r="134" spans="2:25">
      <c r="B134" s="3">
        <v>1</v>
      </c>
      <c r="C134" s="3"/>
      <c r="D134" s="3"/>
      <c r="E134" s="3" t="s">
        <v>58</v>
      </c>
      <c r="F134">
        <f t="shared" ref="F134:Y134" si="45">AVERAGE(F38:F40)</f>
        <v>3.5333333333333335E-2</v>
      </c>
      <c r="G134">
        <f t="shared" si="45"/>
        <v>3820.8733333333334</v>
      </c>
      <c r="H134">
        <f t="shared" si="45"/>
        <v>3.5009957147976074</v>
      </c>
      <c r="I134">
        <f t="shared" si="45"/>
        <v>8.5550000000000001E-2</v>
      </c>
      <c r="J134">
        <f t="shared" si="45"/>
        <v>2465.415</v>
      </c>
      <c r="K134">
        <f t="shared" si="45"/>
        <v>2.1759005520473407</v>
      </c>
      <c r="L134">
        <f t="shared" si="45"/>
        <v>3.4333333333333334E-2</v>
      </c>
      <c r="M134">
        <f t="shared" si="45"/>
        <v>1586.0216333333335</v>
      </c>
      <c r="N134">
        <f t="shared" si="45"/>
        <v>1.4488666647717985</v>
      </c>
      <c r="O134">
        <f t="shared" si="45"/>
        <v>6.3899999999999998E-2</v>
      </c>
      <c r="P134">
        <f t="shared" si="45"/>
        <v>960.375</v>
      </c>
      <c r="Q134">
        <f t="shared" si="45"/>
        <v>0.84759786594648978</v>
      </c>
      <c r="R134">
        <f t="shared" si="45"/>
        <v>3.5633333333333329E-2</v>
      </c>
      <c r="S134">
        <f t="shared" si="45"/>
        <v>-8.009999999999998</v>
      </c>
      <c r="T134">
        <f t="shared" si="45"/>
        <v>15.336666666666666</v>
      </c>
      <c r="U134">
        <f t="shared" si="45"/>
        <v>7.0970229894893322</v>
      </c>
      <c r="V134">
        <f t="shared" si="45"/>
        <v>8.3533333333333334E-2</v>
      </c>
      <c r="W134">
        <f t="shared" si="45"/>
        <v>-11.31</v>
      </c>
      <c r="X134">
        <f t="shared" si="45"/>
        <v>15.97</v>
      </c>
      <c r="Y134">
        <f t="shared" si="45"/>
        <v>7.2295350866050621</v>
      </c>
    </row>
    <row r="135" spans="2:25">
      <c r="B135" s="3">
        <v>1</v>
      </c>
      <c r="C135" s="3"/>
      <c r="D135" s="3"/>
      <c r="E135" s="3" t="s">
        <v>59</v>
      </c>
      <c r="F135">
        <f t="shared" ref="F135:Y135" si="46">AVERAGE(F40:F42)</f>
        <v>3.8200000000000005E-2</v>
      </c>
      <c r="G135">
        <f t="shared" si="46"/>
        <v>2539.8999999999996</v>
      </c>
      <c r="H135">
        <f t="shared" si="46"/>
        <v>2.5888552528310345</v>
      </c>
      <c r="I135">
        <f t="shared" si="46"/>
        <v>8.7499999999999994E-2</v>
      </c>
      <c r="J135">
        <f t="shared" si="46"/>
        <v>2040.02</v>
      </c>
      <c r="K135">
        <f t="shared" si="46"/>
        <v>2.0793403255562688</v>
      </c>
      <c r="L135">
        <f t="shared" si="46"/>
        <v>4.8266666666666659E-2</v>
      </c>
      <c r="M135">
        <f t="shared" si="46"/>
        <v>823.40959999999995</v>
      </c>
      <c r="N135">
        <f t="shared" si="46"/>
        <v>1.0822982600984619</v>
      </c>
      <c r="O135">
        <f t="shared" si="46"/>
        <v>0.12759999999999999</v>
      </c>
      <c r="P135">
        <f t="shared" si="46"/>
        <v>247.19465</v>
      </c>
      <c r="Q135">
        <f t="shared" si="46"/>
        <v>0.25195919844254855</v>
      </c>
      <c r="R135">
        <f t="shared" si="46"/>
        <v>5.156666666666667E-2</v>
      </c>
      <c r="S135">
        <f t="shared" si="46"/>
        <v>1.3633333333333333</v>
      </c>
      <c r="T135">
        <f t="shared" si="46"/>
        <v>14.023333333333332</v>
      </c>
      <c r="U135">
        <f t="shared" si="46"/>
        <v>7.643650158907799</v>
      </c>
      <c r="V135">
        <f t="shared" si="46"/>
        <v>8.1350000000000006E-2</v>
      </c>
      <c r="W135">
        <f t="shared" si="46"/>
        <v>10.77</v>
      </c>
      <c r="X135">
        <f t="shared" si="46"/>
        <v>10.77</v>
      </c>
      <c r="Y135">
        <f t="shared" si="46"/>
        <v>5.8703669273665549</v>
      </c>
    </row>
    <row r="136" spans="2:25" hidden="1">
      <c r="B136" s="3">
        <v>2</v>
      </c>
      <c r="C136" s="3"/>
      <c r="D136" s="3"/>
      <c r="E136" s="3" t="s">
        <v>48</v>
      </c>
    </row>
    <row r="137" spans="2:25">
      <c r="B137" s="3">
        <v>2</v>
      </c>
      <c r="C137" s="3"/>
      <c r="D137" s="3"/>
      <c r="E137" s="3" t="s">
        <v>49</v>
      </c>
      <c r="F137">
        <f t="shared" ref="F137:Y137" si="47">AVERAGE(F46:F48)</f>
        <v>3.2599999999999997E-2</v>
      </c>
      <c r="G137">
        <f t="shared" si="47"/>
        <v>2511.9333333333329</v>
      </c>
      <c r="H137">
        <f t="shared" si="47"/>
        <v>3.3915025664220635</v>
      </c>
      <c r="I137">
        <f t="shared" si="47"/>
        <v>0.10356666666666665</v>
      </c>
      <c r="J137">
        <f t="shared" si="47"/>
        <v>485.16333333333324</v>
      </c>
      <c r="K137">
        <f t="shared" si="47"/>
        <v>0.65504632161172649</v>
      </c>
      <c r="L137">
        <f t="shared" si="47"/>
        <v>3.093333333333333E-2</v>
      </c>
      <c r="M137">
        <f t="shared" si="47"/>
        <v>979.36463333333324</v>
      </c>
      <c r="N137">
        <f t="shared" si="47"/>
        <v>1.3222953106822113</v>
      </c>
      <c r="O137">
        <f t="shared" si="47"/>
        <v>0.1245</v>
      </c>
      <c r="P137">
        <f t="shared" si="47"/>
        <v>50.852666666666664</v>
      </c>
      <c r="Q137">
        <f t="shared" si="47"/>
        <v>6.8659047284723204E-2</v>
      </c>
      <c r="R137">
        <f t="shared" si="47"/>
        <v>3.3266666666666667E-2</v>
      </c>
      <c r="S137">
        <f t="shared" si="47"/>
        <v>-5.1400000000000006</v>
      </c>
      <c r="T137">
        <f t="shared" si="47"/>
        <v>7.4866666666666672</v>
      </c>
      <c r="U137">
        <f t="shared" si="47"/>
        <v>5.678747202629153</v>
      </c>
      <c r="V137">
        <f t="shared" si="47"/>
        <v>7.0233333333333328E-2</v>
      </c>
      <c r="W137">
        <f t="shared" si="47"/>
        <v>3.6400000000000006</v>
      </c>
      <c r="X137">
        <f t="shared" si="47"/>
        <v>4.9866666666666672</v>
      </c>
      <c r="Y137">
        <f t="shared" si="47"/>
        <v>3.7824602916888748</v>
      </c>
    </row>
    <row r="138" spans="2:25">
      <c r="B138" s="3">
        <v>2</v>
      </c>
      <c r="C138" s="3"/>
      <c r="D138" s="3"/>
      <c r="E138" s="3" t="s">
        <v>50</v>
      </c>
      <c r="F138">
        <f t="shared" ref="F138:Y138" si="48">AVERAGE(F49:F51)</f>
        <v>3.2500000000000001E-2</v>
      </c>
      <c r="G138">
        <f t="shared" si="48"/>
        <v>3070.1133333333332</v>
      </c>
      <c r="H138">
        <f t="shared" si="48"/>
        <v>4.3466323101899045</v>
      </c>
      <c r="I138">
        <f t="shared" si="48"/>
        <v>9.5600000000000004E-2</v>
      </c>
      <c r="J138">
        <f t="shared" si="48"/>
        <v>1135.4399999999998</v>
      </c>
      <c r="K138">
        <f t="shared" si="48"/>
        <v>1.6075433231396534</v>
      </c>
      <c r="L138">
        <f t="shared" si="48"/>
        <v>3.1833333333333332E-2</v>
      </c>
      <c r="M138">
        <f t="shared" si="48"/>
        <v>1110.6991333333333</v>
      </c>
      <c r="N138">
        <f t="shared" si="48"/>
        <v>1.572515479291728</v>
      </c>
      <c r="O138">
        <f t="shared" si="48"/>
        <v>6.9500000000000006E-2</v>
      </c>
      <c r="P138">
        <f t="shared" si="48"/>
        <v>496.99616666666662</v>
      </c>
      <c r="Q138">
        <f t="shared" si="48"/>
        <v>0.70364164495790382</v>
      </c>
      <c r="R138">
        <f t="shared" si="48"/>
        <v>3.4666666666666672E-2</v>
      </c>
      <c r="S138">
        <f t="shared" si="48"/>
        <v>-9.7099999999999991</v>
      </c>
      <c r="T138">
        <f t="shared" si="48"/>
        <v>9.7099999999999991</v>
      </c>
      <c r="U138">
        <f t="shared" si="48"/>
        <v>8.086652941842722</v>
      </c>
      <c r="V138">
        <f t="shared" si="48"/>
        <v>8.9066666666666669E-2</v>
      </c>
      <c r="W138">
        <f t="shared" si="48"/>
        <v>3.2133333333333329</v>
      </c>
      <c r="X138">
        <f t="shared" si="48"/>
        <v>12.82</v>
      </c>
      <c r="Y138">
        <f t="shared" si="48"/>
        <v>10.676713770795438</v>
      </c>
    </row>
    <row r="139" spans="2:25" hidden="1">
      <c r="B139" s="3">
        <v>2</v>
      </c>
      <c r="C139" s="3"/>
      <c r="D139" s="3"/>
      <c r="E139" s="3" t="s">
        <v>51</v>
      </c>
    </row>
    <row r="140" spans="2:25" hidden="1">
      <c r="B140" s="3">
        <v>2</v>
      </c>
      <c r="C140" s="3"/>
      <c r="D140" s="3"/>
      <c r="E140" s="3" t="s">
        <v>90</v>
      </c>
      <c r="F140">
        <f t="shared" ref="F140:Y140" si="49">AVERAGE(F55:F57)</f>
        <v>4.1699999999999994E-2</v>
      </c>
      <c r="G140">
        <f t="shared" si="49"/>
        <v>2982.1333333333332</v>
      </c>
      <c r="H140">
        <f t="shared" si="49"/>
        <v>3.5763426675461214</v>
      </c>
      <c r="I140">
        <f t="shared" si="49"/>
        <v>9.4666666666666677E-2</v>
      </c>
      <c r="J140">
        <f t="shared" si="49"/>
        <v>1753.6599999999999</v>
      </c>
      <c r="K140">
        <f t="shared" si="49"/>
        <v>2.1030880853870602</v>
      </c>
      <c r="L140">
        <f t="shared" si="49"/>
        <v>4.0466666666666672E-2</v>
      </c>
      <c r="M140">
        <f t="shared" si="49"/>
        <v>660.88996666666662</v>
      </c>
      <c r="N140">
        <f t="shared" si="49"/>
        <v>0.79257656253123054</v>
      </c>
      <c r="O140">
        <f t="shared" si="49"/>
        <v>9.1466666666666654E-2</v>
      </c>
      <c r="P140">
        <f t="shared" si="49"/>
        <v>461.77176666666668</v>
      </c>
      <c r="Q140">
        <f t="shared" si="49"/>
        <v>0.55378277467969861</v>
      </c>
      <c r="R140">
        <f t="shared" si="49"/>
        <v>3.3266666666666667E-2</v>
      </c>
      <c r="S140">
        <f t="shared" si="49"/>
        <v>-7.5133333333333328</v>
      </c>
      <c r="T140">
        <f t="shared" si="49"/>
        <v>7.5133333333333328</v>
      </c>
      <c r="U140">
        <f t="shared" si="49"/>
        <v>4.6207248941553676</v>
      </c>
      <c r="V140">
        <f t="shared" si="49"/>
        <v>0.10356666666666665</v>
      </c>
      <c r="W140">
        <f t="shared" si="49"/>
        <v>-2.563333333333333</v>
      </c>
      <c r="X140">
        <f t="shared" si="49"/>
        <v>6.330000000000001</v>
      </c>
      <c r="Y140">
        <f t="shared" si="49"/>
        <v>3.8929709733811197</v>
      </c>
    </row>
    <row r="141" spans="2:25">
      <c r="B141" s="3">
        <v>2</v>
      </c>
      <c r="C141" s="3"/>
      <c r="D141" s="3"/>
      <c r="E141" s="3" t="s">
        <v>52</v>
      </c>
      <c r="F141">
        <f t="shared" ref="F141:Y141" si="50">AVERAGE(F58:F60)</f>
        <v>3.9066666666666666E-2</v>
      </c>
      <c r="G141">
        <f t="shared" si="50"/>
        <v>1991.0633333333333</v>
      </c>
      <c r="H141">
        <f t="shared" si="50"/>
        <v>3.0292928831885426</v>
      </c>
      <c r="I141">
        <f t="shared" si="50"/>
        <v>0.10160000000000001</v>
      </c>
      <c r="J141">
        <f t="shared" si="50"/>
        <v>1216.8399999999999</v>
      </c>
      <c r="K141">
        <f t="shared" si="50"/>
        <v>1.8513548465622958</v>
      </c>
      <c r="L141">
        <f t="shared" si="50"/>
        <v>4.3766666666666669E-2</v>
      </c>
      <c r="M141">
        <f t="shared" si="50"/>
        <v>942.00409999999999</v>
      </c>
      <c r="N141">
        <f t="shared" si="50"/>
        <v>1.4332072055624021</v>
      </c>
      <c r="O141">
        <f t="shared" si="50"/>
        <v>0.17230000000000001</v>
      </c>
      <c r="P141">
        <f t="shared" si="50"/>
        <v>24.716100000000001</v>
      </c>
      <c r="Q141">
        <f t="shared" si="50"/>
        <v>3.7604180930211333E-2</v>
      </c>
      <c r="R141">
        <f t="shared" si="50"/>
        <v>3.8933333333333334E-2</v>
      </c>
      <c r="S141">
        <f t="shared" si="50"/>
        <v>-4.75</v>
      </c>
      <c r="T141">
        <f t="shared" si="50"/>
        <v>6.7766666666666673</v>
      </c>
      <c r="U141">
        <f t="shared" si="50"/>
        <v>5.7599575514077621</v>
      </c>
      <c r="V141">
        <f t="shared" si="50"/>
        <v>8.1733333333333338E-2</v>
      </c>
      <c r="W141">
        <f t="shared" si="50"/>
        <v>11.443333333333333</v>
      </c>
      <c r="X141">
        <f t="shared" si="50"/>
        <v>11.443333333333333</v>
      </c>
      <c r="Y141">
        <f t="shared" si="50"/>
        <v>9.7264802134691823</v>
      </c>
    </row>
    <row r="142" spans="2:25">
      <c r="B142" s="3">
        <v>2</v>
      </c>
      <c r="C142" s="3"/>
      <c r="D142" s="3"/>
      <c r="E142" s="3" t="s">
        <v>53</v>
      </c>
      <c r="F142">
        <f t="shared" ref="F142:Y142" si="51">AVERAGE(F61:F63)</f>
        <v>3.663333333333333E-2</v>
      </c>
      <c r="G142">
        <f t="shared" si="51"/>
        <v>2195.67</v>
      </c>
      <c r="H142">
        <f t="shared" si="51"/>
        <v>3.0871665084888753</v>
      </c>
      <c r="I142">
        <f t="shared" si="51"/>
        <v>8.7900000000000006E-2</v>
      </c>
      <c r="J142">
        <f t="shared" si="51"/>
        <v>1136.98</v>
      </c>
      <c r="K142">
        <f t="shared" si="51"/>
        <v>1.5986220956799886</v>
      </c>
      <c r="L142">
        <f t="shared" si="51"/>
        <v>4.979999999999999E-2</v>
      </c>
      <c r="M142">
        <f t="shared" si="51"/>
        <v>1436.6752333333334</v>
      </c>
      <c r="N142">
        <f t="shared" si="51"/>
        <v>2.0200010310848651</v>
      </c>
      <c r="O142">
        <f t="shared" si="51"/>
        <v>0.17249999999999999</v>
      </c>
      <c r="P142">
        <f t="shared" si="51"/>
        <v>61.594999999999999</v>
      </c>
      <c r="Q142">
        <f t="shared" si="51"/>
        <v>8.6604098562339624E-2</v>
      </c>
      <c r="R142">
        <f t="shared" si="51"/>
        <v>3.8200000000000005E-2</v>
      </c>
      <c r="S142">
        <f t="shared" si="51"/>
        <v>-2.14</v>
      </c>
      <c r="T142">
        <f t="shared" si="51"/>
        <v>5.9666666666666659</v>
      </c>
      <c r="U142">
        <f t="shared" si="51"/>
        <v>4.6867493877933617</v>
      </c>
      <c r="V142">
        <f t="shared" si="51"/>
        <v>9.4466666666666657E-2</v>
      </c>
      <c r="W142">
        <f t="shared" si="51"/>
        <v>1.4633333333333332</v>
      </c>
      <c r="X142">
        <f t="shared" si="51"/>
        <v>5.77</v>
      </c>
      <c r="Y142">
        <f t="shared" si="51"/>
        <v>4.5322699386984961</v>
      </c>
    </row>
    <row r="143" spans="2:25" hidden="1">
      <c r="B143" s="3">
        <v>2</v>
      </c>
      <c r="C143" s="3"/>
      <c r="D143" s="3"/>
      <c r="E143" s="3" t="s">
        <v>54</v>
      </c>
    </row>
    <row r="144" spans="2:25">
      <c r="B144" s="3">
        <v>2</v>
      </c>
      <c r="C144" s="3"/>
      <c r="D144" s="3"/>
      <c r="E144" s="3" t="s">
        <v>55</v>
      </c>
      <c r="F144">
        <f t="shared" ref="F144:Y144" si="52">AVERAGE(F67:F69)</f>
        <v>3.8333333333333337E-2</v>
      </c>
      <c r="G144">
        <f t="shared" si="52"/>
        <v>1875.7766666666666</v>
      </c>
      <c r="H144">
        <f t="shared" si="52"/>
        <v>3.4452372862158787</v>
      </c>
      <c r="I144">
        <f t="shared" si="52"/>
        <v>6.4350000000000004E-2</v>
      </c>
      <c r="J144">
        <f t="shared" si="52"/>
        <v>943.17000000000007</v>
      </c>
      <c r="K144">
        <f t="shared" si="52"/>
        <v>1.7323194754387414</v>
      </c>
      <c r="L144">
        <f t="shared" si="52"/>
        <v>3.7133333333333331E-2</v>
      </c>
      <c r="M144">
        <f t="shared" si="52"/>
        <v>781.63076666666666</v>
      </c>
      <c r="N144">
        <f t="shared" si="52"/>
        <v>1.4356205134798408</v>
      </c>
      <c r="O144">
        <f t="shared" si="52"/>
        <v>0.12065000000000001</v>
      </c>
      <c r="P144">
        <f t="shared" si="52"/>
        <v>258.68624999999997</v>
      </c>
      <c r="Q144">
        <f t="shared" si="52"/>
        <v>0.47512879852329387</v>
      </c>
      <c r="R144">
        <f t="shared" si="52"/>
        <v>2.1966666666666666E-2</v>
      </c>
      <c r="S144">
        <f t="shared" si="52"/>
        <v>0.75666666666666649</v>
      </c>
      <c r="T144">
        <f t="shared" si="52"/>
        <v>7.4833333333333343</v>
      </c>
      <c r="U144">
        <f t="shared" si="52"/>
        <v>8.8675041816997027</v>
      </c>
      <c r="V144">
        <f t="shared" si="52"/>
        <v>7.686666666666668E-2</v>
      </c>
      <c r="W144">
        <f t="shared" si="52"/>
        <v>7.4400000000000013</v>
      </c>
      <c r="X144">
        <f t="shared" si="52"/>
        <v>7.4400000000000013</v>
      </c>
      <c r="Y144">
        <f t="shared" si="52"/>
        <v>8.8161556051464292</v>
      </c>
    </row>
    <row r="145" spans="2:25">
      <c r="B145" s="3">
        <v>2</v>
      </c>
      <c r="C145" s="3"/>
      <c r="D145" s="3"/>
      <c r="E145" s="3" t="s">
        <v>56</v>
      </c>
      <c r="F145">
        <f t="shared" ref="F145:Y145" si="53">AVERAGE(F70:F72)</f>
        <v>3.6933333333333339E-2</v>
      </c>
      <c r="G145">
        <f t="shared" si="53"/>
        <v>2504.4433333333332</v>
      </c>
      <c r="H145">
        <f t="shared" si="53"/>
        <v>2.6319065684430289</v>
      </c>
      <c r="I145">
        <f t="shared" si="53"/>
        <v>7.5966666666666668E-2</v>
      </c>
      <c r="J145">
        <f t="shared" si="53"/>
        <v>2070.7833333333333</v>
      </c>
      <c r="K145">
        <f t="shared" si="53"/>
        <v>2.1761755134497025</v>
      </c>
      <c r="L145">
        <f t="shared" si="53"/>
        <v>5.3266666666666664E-2</v>
      </c>
      <c r="M145">
        <f t="shared" si="53"/>
        <v>671.41416666666669</v>
      </c>
      <c r="N145">
        <f t="shared" si="53"/>
        <v>0.70558568120754828</v>
      </c>
      <c r="O145">
        <f t="shared" si="53"/>
        <v>0.12189999999999999</v>
      </c>
      <c r="P145">
        <f t="shared" si="53"/>
        <v>200.92599999999999</v>
      </c>
      <c r="Q145">
        <f t="shared" si="53"/>
        <v>0.21115209600975227</v>
      </c>
      <c r="R145">
        <f t="shared" si="53"/>
        <v>2.5333333333333333E-2</v>
      </c>
      <c r="S145">
        <f t="shared" si="53"/>
        <v>-10.433333333333334</v>
      </c>
      <c r="T145">
        <f t="shared" si="53"/>
        <v>10.433333333333334</v>
      </c>
      <c r="U145">
        <f t="shared" si="53"/>
        <v>6.2653349326951897</v>
      </c>
      <c r="V145">
        <f t="shared" si="53"/>
        <v>8.3933333333333346E-2</v>
      </c>
      <c r="W145">
        <f t="shared" si="53"/>
        <v>1.8333333333333333</v>
      </c>
      <c r="X145">
        <f t="shared" si="53"/>
        <v>4.5466666666666669</v>
      </c>
      <c r="Y145">
        <f t="shared" si="53"/>
        <v>2.7303248716281914</v>
      </c>
    </row>
    <row r="146" spans="2:25" hidden="1">
      <c r="B146" s="3">
        <v>2</v>
      </c>
      <c r="C146" s="3"/>
      <c r="D146" s="3"/>
      <c r="E146" s="3" t="s">
        <v>57</v>
      </c>
    </row>
    <row r="147" spans="2:25">
      <c r="B147" s="3">
        <v>2</v>
      </c>
      <c r="C147" s="3"/>
      <c r="D147" s="3"/>
      <c r="E147" s="3" t="s">
        <v>58</v>
      </c>
      <c r="F147">
        <f t="shared" ref="F147:Y147" si="54">AVERAGE(F76:F78)</f>
        <v>3.4399999999999993E-2</v>
      </c>
      <c r="G147">
        <f t="shared" si="54"/>
        <v>5207.13</v>
      </c>
      <c r="H147">
        <f t="shared" si="54"/>
        <v>4.595655109416577</v>
      </c>
      <c r="I147">
        <f t="shared" si="54"/>
        <v>9.6033333333333346E-2</v>
      </c>
      <c r="J147">
        <f t="shared" si="54"/>
        <v>1872.0566666666666</v>
      </c>
      <c r="K147">
        <f t="shared" si="54"/>
        <v>1.6522204717923372</v>
      </c>
      <c r="L147">
        <f t="shared" si="54"/>
        <v>3.5233333333333332E-2</v>
      </c>
      <c r="M147">
        <f t="shared" si="54"/>
        <v>2777.7933333333335</v>
      </c>
      <c r="N147">
        <f t="shared" si="54"/>
        <v>2.4515962008316747</v>
      </c>
      <c r="O147">
        <f t="shared" si="54"/>
        <v>7.1566666666666667E-2</v>
      </c>
      <c r="P147">
        <f t="shared" si="54"/>
        <v>1008.5990666666667</v>
      </c>
      <c r="Q147">
        <f t="shared" si="54"/>
        <v>0.89015896551064744</v>
      </c>
      <c r="R147">
        <f t="shared" si="54"/>
        <v>3.0033333333333332E-2</v>
      </c>
      <c r="S147">
        <f t="shared" si="54"/>
        <v>-14.87</v>
      </c>
      <c r="T147">
        <f t="shared" si="54"/>
        <v>14.87</v>
      </c>
      <c r="U147">
        <f t="shared" si="54"/>
        <v>6.4969362816578737</v>
      </c>
      <c r="V147">
        <f t="shared" si="54"/>
        <v>0.11486666666666666</v>
      </c>
      <c r="W147">
        <f t="shared" si="54"/>
        <v>-15.723333333333334</v>
      </c>
      <c r="X147">
        <f t="shared" si="54"/>
        <v>15.723333333333334</v>
      </c>
      <c r="Y147">
        <f t="shared" si="54"/>
        <v>6.8697710021475435</v>
      </c>
    </row>
    <row r="148" spans="2:25">
      <c r="B148" s="3">
        <v>2</v>
      </c>
      <c r="C148" s="3"/>
      <c r="D148" s="3"/>
      <c r="E148" s="3" t="s">
        <v>59</v>
      </c>
      <c r="F148">
        <f t="shared" ref="F148:Y148" si="55">AVERAGE(F79:F81)</f>
        <v>4.986666666666667E-2</v>
      </c>
      <c r="G148">
        <f t="shared" si="55"/>
        <v>3007.8700000000003</v>
      </c>
      <c r="H148">
        <f t="shared" si="55"/>
        <v>3.0658451314354438</v>
      </c>
      <c r="I148">
        <f t="shared" si="55"/>
        <v>0.1154</v>
      </c>
      <c r="J148">
        <f t="shared" si="55"/>
        <v>1612.0166666666667</v>
      </c>
      <c r="K148">
        <f t="shared" si="55"/>
        <v>1.643087450352839</v>
      </c>
      <c r="L148">
        <f t="shared" si="55"/>
        <v>4.986666666666667E-2</v>
      </c>
      <c r="M148">
        <f t="shared" si="55"/>
        <v>1404.8138333333334</v>
      </c>
      <c r="N148">
        <f t="shared" si="55"/>
        <v>1.4318908900644522</v>
      </c>
      <c r="O148">
        <f t="shared" si="55"/>
        <v>0.17376666666666671</v>
      </c>
      <c r="P148">
        <f t="shared" si="55"/>
        <v>81.34286666666668</v>
      </c>
      <c r="Q148">
        <f t="shared" si="55"/>
        <v>8.291070815793318E-2</v>
      </c>
      <c r="R148">
        <f t="shared" si="55"/>
        <v>2.2133333333333335E-2</v>
      </c>
      <c r="S148">
        <f t="shared" si="55"/>
        <v>3.6266666666666665</v>
      </c>
      <c r="T148">
        <f t="shared" si="55"/>
        <v>3.6266666666666665</v>
      </c>
      <c r="U148">
        <f t="shared" si="55"/>
        <v>1.9767747499148289</v>
      </c>
      <c r="V148">
        <f t="shared" si="55"/>
        <v>9.006666666666667E-2</v>
      </c>
      <c r="W148">
        <f t="shared" si="55"/>
        <v>23.320000000000004</v>
      </c>
      <c r="X148">
        <f t="shared" si="55"/>
        <v>23.320000000000004</v>
      </c>
      <c r="Y148">
        <f t="shared" si="55"/>
        <v>12.710952344121454</v>
      </c>
    </row>
    <row r="149" spans="2:25" hidden="1">
      <c r="B149" s="3">
        <v>3</v>
      </c>
      <c r="C149" s="3"/>
      <c r="D149" s="3"/>
      <c r="E149" s="3" t="s">
        <v>48</v>
      </c>
      <c r="F149">
        <f t="shared" ref="F149:Y149" si="56">AVERAGE(F82:F84)</f>
        <v>5.2266666666666663E-2</v>
      </c>
      <c r="G149">
        <f t="shared" si="56"/>
        <v>2382.4066666666663</v>
      </c>
      <c r="H149">
        <f t="shared" si="56"/>
        <v>2.9725203176967852</v>
      </c>
      <c r="I149">
        <f t="shared" si="56"/>
        <v>0.1</v>
      </c>
      <c r="J149">
        <f t="shared" si="56"/>
        <v>1491.38</v>
      </c>
      <c r="K149">
        <f t="shared" si="56"/>
        <v>1.8607895173535858</v>
      </c>
      <c r="L149">
        <f t="shared" si="56"/>
        <v>5.4266666666666664E-2</v>
      </c>
      <c r="M149">
        <f t="shared" si="56"/>
        <v>945.11239999999998</v>
      </c>
      <c r="N149">
        <f t="shared" si="56"/>
        <v>1.1792133773021558</v>
      </c>
      <c r="O149">
        <f t="shared" si="56"/>
        <v>0.13800000000000001</v>
      </c>
      <c r="P149">
        <f t="shared" si="56"/>
        <v>103.14529999999999</v>
      </c>
      <c r="Q149">
        <f t="shared" si="56"/>
        <v>0.12869402365881988</v>
      </c>
      <c r="R149">
        <f t="shared" si="56"/>
        <v>3.5433333333333331E-2</v>
      </c>
      <c r="S149">
        <f t="shared" si="56"/>
        <v>-10.063333333333334</v>
      </c>
      <c r="T149">
        <f t="shared" si="56"/>
        <v>10.063333333333334</v>
      </c>
      <c r="U149">
        <f t="shared" si="56"/>
        <v>7.2160834362240687</v>
      </c>
      <c r="V149">
        <f t="shared" si="56"/>
        <v>8.5600000000000009E-2</v>
      </c>
      <c r="W149">
        <f t="shared" si="56"/>
        <v>17.66</v>
      </c>
      <c r="X149">
        <f t="shared" si="56"/>
        <v>17.66</v>
      </c>
      <c r="Y149">
        <f t="shared" si="56"/>
        <v>12.663401803615473</v>
      </c>
    </row>
    <row r="150" spans="2:25">
      <c r="B150" s="3">
        <v>3</v>
      </c>
      <c r="C150" s="3"/>
      <c r="D150" s="3"/>
      <c r="E150" s="3" t="s">
        <v>49</v>
      </c>
      <c r="F150">
        <f t="shared" ref="F150:Y150" si="57">AVERAGE(F85:F87)</f>
        <v>3.8166666666666668E-2</v>
      </c>
      <c r="G150">
        <f t="shared" si="57"/>
        <v>2504.42</v>
      </c>
      <c r="H150">
        <f t="shared" si="57"/>
        <v>3.3813583922339006</v>
      </c>
      <c r="I150">
        <f t="shared" si="57"/>
        <v>0.12330000000000001</v>
      </c>
      <c r="J150">
        <f t="shared" si="57"/>
        <v>335.35</v>
      </c>
      <c r="K150">
        <f t="shared" si="57"/>
        <v>0.45277490869568149</v>
      </c>
      <c r="L150">
        <f t="shared" si="57"/>
        <v>3.3933333333333336E-2</v>
      </c>
      <c r="M150">
        <f t="shared" si="57"/>
        <v>952.77120000000002</v>
      </c>
      <c r="N150">
        <f t="shared" si="57"/>
        <v>1.2863900196447737</v>
      </c>
      <c r="O150">
        <f t="shared" si="57"/>
        <v>9.3033333333333343E-2</v>
      </c>
      <c r="P150">
        <f t="shared" si="57"/>
        <v>237.54703333333336</v>
      </c>
      <c r="Q150">
        <f t="shared" si="57"/>
        <v>0.32072561899039814</v>
      </c>
      <c r="R150">
        <f t="shared" si="57"/>
        <v>4.6133333333333339E-2</v>
      </c>
      <c r="S150">
        <f t="shared" si="57"/>
        <v>-11.516666666666666</v>
      </c>
      <c r="T150">
        <f t="shared" si="57"/>
        <v>11.516666666666666</v>
      </c>
      <c r="U150">
        <f t="shared" si="57"/>
        <v>8.7355617030648798</v>
      </c>
      <c r="V150">
        <f t="shared" si="57"/>
        <v>8.4500000000000006E-2</v>
      </c>
      <c r="W150">
        <f t="shared" si="57"/>
        <v>6.4266666666666667</v>
      </c>
      <c r="X150">
        <f t="shared" si="57"/>
        <v>6.4266666666666667</v>
      </c>
      <c r="Y150">
        <f t="shared" si="57"/>
        <v>4.8747215523904748</v>
      </c>
    </row>
    <row r="151" spans="2:25">
      <c r="B151" s="3">
        <v>3</v>
      </c>
      <c r="C151" s="3"/>
      <c r="D151" s="3"/>
      <c r="E151" s="3" t="s">
        <v>50</v>
      </c>
      <c r="F151">
        <f t="shared" ref="F151:Y151" si="58">AVERAGE(F88:F90)</f>
        <v>4.2733333333333338E-2</v>
      </c>
      <c r="G151">
        <f t="shared" si="58"/>
        <v>2911.8366666666661</v>
      </c>
      <c r="H151">
        <f t="shared" si="58"/>
        <v>4.1225459659455579</v>
      </c>
      <c r="I151">
        <f t="shared" si="58"/>
        <v>8.9499999999999982E-2</v>
      </c>
      <c r="J151">
        <f t="shared" si="58"/>
        <v>1183.2833333333333</v>
      </c>
      <c r="K151">
        <f t="shared" si="58"/>
        <v>1.6752793823385055</v>
      </c>
      <c r="L151">
        <f t="shared" si="58"/>
        <v>4.0099999999999997E-2</v>
      </c>
      <c r="M151">
        <f t="shared" si="58"/>
        <v>1309.0171666666668</v>
      </c>
      <c r="N151">
        <f t="shared" si="58"/>
        <v>1.8532919451051459</v>
      </c>
      <c r="O151">
        <f t="shared" si="58"/>
        <v>0.10606666666666666</v>
      </c>
      <c r="P151">
        <f t="shared" si="58"/>
        <v>417.70749999999998</v>
      </c>
      <c r="Q151">
        <f t="shared" si="58"/>
        <v>0.59138563257447052</v>
      </c>
      <c r="R151">
        <f t="shared" si="58"/>
        <v>3.9766666666666672E-2</v>
      </c>
      <c r="S151">
        <f t="shared" si="58"/>
        <v>0.42333333333333334</v>
      </c>
      <c r="T151">
        <f t="shared" si="58"/>
        <v>5.2566666666666668</v>
      </c>
      <c r="U151">
        <f t="shared" si="58"/>
        <v>4.3778412939533036</v>
      </c>
      <c r="V151">
        <f t="shared" si="58"/>
        <v>9.4833333333333325E-2</v>
      </c>
      <c r="W151">
        <f t="shared" si="58"/>
        <v>10.920000000000002</v>
      </c>
      <c r="X151">
        <f t="shared" si="58"/>
        <v>10.920000000000002</v>
      </c>
      <c r="Y151">
        <f t="shared" si="58"/>
        <v>9.0943614958725583</v>
      </c>
    </row>
    <row r="152" spans="2:25" hidden="1">
      <c r="B152" s="3">
        <v>3</v>
      </c>
      <c r="C152" s="3"/>
      <c r="D152" s="3"/>
      <c r="E152" s="3" t="s">
        <v>51</v>
      </c>
      <c r="F152">
        <f t="shared" ref="F152:Y152" si="59">AVERAGE(F91:F93)</f>
        <v>4.3299999999999998E-2</v>
      </c>
      <c r="G152">
        <f t="shared" si="59"/>
        <v>1974.12</v>
      </c>
      <c r="H152">
        <f t="shared" si="59"/>
        <v>2.579941974437387</v>
      </c>
      <c r="I152">
        <f t="shared" si="59"/>
        <v>8.6249999999999993E-2</v>
      </c>
      <c r="J152">
        <f t="shared" si="59"/>
        <v>1169.74</v>
      </c>
      <c r="K152">
        <f t="shared" si="59"/>
        <v>1.5287121984369689</v>
      </c>
      <c r="L152">
        <f t="shared" si="59"/>
        <v>3.9866666666666668E-2</v>
      </c>
      <c r="M152">
        <f t="shared" si="59"/>
        <v>647.40826666666669</v>
      </c>
      <c r="N152">
        <f t="shared" si="59"/>
        <v>0.8460862367896006</v>
      </c>
      <c r="O152">
        <f t="shared" si="59"/>
        <v>6.6500000000000004E-2</v>
      </c>
      <c r="P152">
        <f t="shared" si="59"/>
        <v>425.41764999999998</v>
      </c>
      <c r="Q152">
        <f t="shared" si="59"/>
        <v>0.55597068663582427</v>
      </c>
      <c r="R152">
        <f t="shared" si="59"/>
        <v>4.4033333333333334E-2</v>
      </c>
      <c r="S152">
        <f t="shared" si="59"/>
        <v>4.1000000000000005</v>
      </c>
      <c r="T152">
        <f t="shared" si="59"/>
        <v>4.1000000000000005</v>
      </c>
      <c r="U152">
        <f t="shared" si="59"/>
        <v>2.9767868707725995</v>
      </c>
      <c r="V152">
        <f t="shared" si="59"/>
        <v>8.3500000000000005E-2</v>
      </c>
      <c r="W152">
        <f t="shared" si="59"/>
        <v>6.6433333333333335</v>
      </c>
      <c r="X152">
        <f t="shared" si="59"/>
        <v>6.6433333333333335</v>
      </c>
      <c r="Y152">
        <f t="shared" si="59"/>
        <v>4.8233627914225936</v>
      </c>
    </row>
    <row r="153" spans="2:25" hidden="1">
      <c r="B153" s="3">
        <v>3</v>
      </c>
      <c r="C153" s="3"/>
      <c r="D153" s="3"/>
      <c r="E153" s="3" t="s">
        <v>90</v>
      </c>
      <c r="F153">
        <f t="shared" ref="F153:Y153" si="60">AVERAGE(F94:F96)</f>
        <v>5.1833333333333335E-2</v>
      </c>
      <c r="G153">
        <f t="shared" si="60"/>
        <v>2380.9266666666663</v>
      </c>
      <c r="H153">
        <f t="shared" si="60"/>
        <v>2.8553416881533451</v>
      </c>
      <c r="I153">
        <f t="shared" si="60"/>
        <v>0.10959999999999999</v>
      </c>
      <c r="J153">
        <f t="shared" si="60"/>
        <v>1790.2233333333334</v>
      </c>
      <c r="K153">
        <f t="shared" si="60"/>
        <v>2.1469368991225442</v>
      </c>
      <c r="L153">
        <f t="shared" si="60"/>
        <v>6.25E-2</v>
      </c>
      <c r="M153">
        <f t="shared" si="60"/>
        <v>691.90059999999994</v>
      </c>
      <c r="N153">
        <f t="shared" si="60"/>
        <v>0.82976626491575212</v>
      </c>
      <c r="O153">
        <f t="shared" si="60"/>
        <v>0.16233333333333333</v>
      </c>
      <c r="P153">
        <f t="shared" si="60"/>
        <v>188.49459999999999</v>
      </c>
      <c r="Q153">
        <f t="shared" si="60"/>
        <v>0.22605336691251421</v>
      </c>
      <c r="R153">
        <f t="shared" si="60"/>
        <v>2.1833333333333333E-2</v>
      </c>
      <c r="S153">
        <f t="shared" si="60"/>
        <v>-1.5033333333333332</v>
      </c>
      <c r="T153">
        <f t="shared" si="60"/>
        <v>1.5033333333333332</v>
      </c>
      <c r="U153">
        <f t="shared" si="60"/>
        <v>0.92455498103996048</v>
      </c>
      <c r="V153">
        <f t="shared" si="60"/>
        <v>8.1900000000000001E-2</v>
      </c>
      <c r="W153">
        <f t="shared" si="60"/>
        <v>0.17666666666666644</v>
      </c>
      <c r="X153">
        <f t="shared" si="60"/>
        <v>5.3033333333333337</v>
      </c>
      <c r="Y153">
        <f t="shared" si="60"/>
        <v>3.2615675716952928</v>
      </c>
    </row>
    <row r="154" spans="2:25">
      <c r="B154" s="3">
        <v>3</v>
      </c>
      <c r="C154" s="3"/>
      <c r="D154" s="3"/>
      <c r="E154" s="3" t="s">
        <v>52</v>
      </c>
      <c r="F154">
        <f t="shared" ref="F154:Y154" si="61">AVERAGE(F97:F99)</f>
        <v>3.6133333333333344E-2</v>
      </c>
      <c r="G154">
        <f t="shared" si="61"/>
        <v>1927.1333333333332</v>
      </c>
      <c r="H154">
        <f t="shared" si="61"/>
        <v>2.9320269194293567</v>
      </c>
      <c r="I154">
        <f t="shared" si="61"/>
        <v>0.10709999999999999</v>
      </c>
      <c r="J154">
        <f t="shared" si="61"/>
        <v>1220.4366666666667</v>
      </c>
      <c r="K154">
        <f t="shared" si="61"/>
        <v>1.8568269762299614</v>
      </c>
      <c r="L154">
        <f t="shared" si="61"/>
        <v>3.5500000000000004E-2</v>
      </c>
      <c r="M154">
        <f t="shared" si="61"/>
        <v>987.17883333333339</v>
      </c>
      <c r="N154">
        <f t="shared" si="61"/>
        <v>1.5019380670551421</v>
      </c>
      <c r="O154">
        <f t="shared" si="61"/>
        <v>0.10699999999999998</v>
      </c>
      <c r="P154">
        <f t="shared" si="61"/>
        <v>402.84799999999996</v>
      </c>
      <c r="Q154">
        <f t="shared" si="61"/>
        <v>0.61291098026686142</v>
      </c>
      <c r="R154">
        <f t="shared" si="61"/>
        <v>3.6533333333333334E-2</v>
      </c>
      <c r="S154">
        <f t="shared" si="61"/>
        <v>-6.0333333333333341</v>
      </c>
      <c r="T154">
        <f t="shared" si="61"/>
        <v>6.0333333333333341</v>
      </c>
      <c r="U154">
        <f t="shared" si="61"/>
        <v>5.1281471559508356</v>
      </c>
      <c r="V154">
        <f t="shared" si="61"/>
        <v>7.3999999999999996E-2</v>
      </c>
      <c r="W154">
        <f t="shared" si="61"/>
        <v>8.7666666666666675</v>
      </c>
      <c r="X154">
        <f t="shared" si="61"/>
        <v>8.7666666666666675</v>
      </c>
      <c r="Y154">
        <f t="shared" si="61"/>
        <v>7.4513961437296672</v>
      </c>
    </row>
    <row r="155" spans="2:25">
      <c r="B155" s="3">
        <v>3</v>
      </c>
      <c r="C155" s="3"/>
      <c r="D155" s="3"/>
      <c r="E155" s="3" t="s">
        <v>53</v>
      </c>
      <c r="F155">
        <f t="shared" ref="F155:Y155" si="62">AVERAGE(F100:F102)</f>
        <v>3.6900000000000002E-2</v>
      </c>
      <c r="G155">
        <f t="shared" si="62"/>
        <v>2180.2033333333329</v>
      </c>
      <c r="H155">
        <f t="shared" si="62"/>
        <v>3.0654199913295135</v>
      </c>
      <c r="I155">
        <f t="shared" si="62"/>
        <v>8.5699999999999998E-2</v>
      </c>
      <c r="J155">
        <f t="shared" si="62"/>
        <v>1211.6566666666665</v>
      </c>
      <c r="K155">
        <f t="shared" si="62"/>
        <v>1.7036193422147232</v>
      </c>
      <c r="L155">
        <f t="shared" si="62"/>
        <v>4.2950000000000002E-2</v>
      </c>
      <c r="M155">
        <f t="shared" si="62"/>
        <v>1005.5725</v>
      </c>
      <c r="N155">
        <f t="shared" si="62"/>
        <v>1.413859889627052</v>
      </c>
      <c r="O155">
        <f t="shared" si="62"/>
        <v>0.16309999999999999</v>
      </c>
      <c r="P155">
        <f t="shared" si="62"/>
        <v>195.29984999999999</v>
      </c>
      <c r="Q155">
        <f t="shared" si="62"/>
        <v>0.27459643572709058</v>
      </c>
      <c r="R155">
        <f t="shared" si="62"/>
        <v>4.526666666666667E-2</v>
      </c>
      <c r="S155">
        <f t="shared" si="62"/>
        <v>6.98</v>
      </c>
      <c r="T155">
        <f t="shared" si="62"/>
        <v>6.98</v>
      </c>
      <c r="U155">
        <f t="shared" si="62"/>
        <v>5.4827112949940222</v>
      </c>
      <c r="V155">
        <f t="shared" si="62"/>
        <v>0.11463333333333332</v>
      </c>
      <c r="W155">
        <f t="shared" si="62"/>
        <v>4.0466666666666669</v>
      </c>
      <c r="X155">
        <f t="shared" si="62"/>
        <v>4.0466666666666669</v>
      </c>
      <c r="Y155">
        <f t="shared" si="62"/>
        <v>3.1786110373078995</v>
      </c>
    </row>
    <row r="156" spans="2:25" hidden="1">
      <c r="B156" s="3">
        <v>3</v>
      </c>
      <c r="C156" s="3"/>
      <c r="D156" s="3"/>
      <c r="E156" s="3" t="s">
        <v>54</v>
      </c>
    </row>
    <row r="157" spans="2:25">
      <c r="B157" s="3">
        <v>3</v>
      </c>
      <c r="C157" s="3"/>
      <c r="D157" s="3"/>
      <c r="E157" s="3" t="s">
        <v>55</v>
      </c>
      <c r="F157">
        <f t="shared" ref="F157:Y157" si="63">AVERAGE(F106:F108)</f>
        <v>3.3833333333333333E-2</v>
      </c>
      <c r="G157">
        <f t="shared" si="63"/>
        <v>1681.5566666666666</v>
      </c>
      <c r="H157">
        <f t="shared" si="63"/>
        <v>3.0885135900426417</v>
      </c>
      <c r="I157">
        <f t="shared" si="63"/>
        <v>8.1066666666666676E-2</v>
      </c>
      <c r="J157">
        <f t="shared" si="63"/>
        <v>1172.0933333333332</v>
      </c>
      <c r="K157">
        <f t="shared" si="63"/>
        <v>2.1527827521711314</v>
      </c>
      <c r="L157">
        <f t="shared" si="63"/>
        <v>2.7966666666666667E-2</v>
      </c>
      <c r="M157">
        <f t="shared" si="63"/>
        <v>478.72129999999999</v>
      </c>
      <c r="N157">
        <f t="shared" si="63"/>
        <v>0.87926697339541382</v>
      </c>
      <c r="O157">
        <f t="shared" si="63"/>
        <v>6.3566666666666674E-2</v>
      </c>
      <c r="P157">
        <f t="shared" si="63"/>
        <v>374.27413333333334</v>
      </c>
      <c r="Q157">
        <f t="shared" si="63"/>
        <v>0.68742895800999781</v>
      </c>
      <c r="R157">
        <f t="shared" si="63"/>
        <v>4.3733333333333325E-2</v>
      </c>
      <c r="S157">
        <f t="shared" si="63"/>
        <v>-1.1566666666666665</v>
      </c>
      <c r="T157">
        <f t="shared" si="63"/>
        <v>2.3166666666666664</v>
      </c>
      <c r="U157">
        <f t="shared" si="63"/>
        <v>2.7451739003480142</v>
      </c>
      <c r="V157">
        <f t="shared" si="63"/>
        <v>7.5799999999999992E-2</v>
      </c>
      <c r="W157">
        <f t="shared" si="63"/>
        <v>4.9366666666666665</v>
      </c>
      <c r="X157">
        <f t="shared" si="63"/>
        <v>4.9366666666666665</v>
      </c>
      <c r="Y157">
        <f t="shared" si="63"/>
        <v>5.8497878365689351</v>
      </c>
    </row>
    <row r="158" spans="2:25">
      <c r="B158" s="3">
        <v>3</v>
      </c>
      <c r="C158" s="3"/>
      <c r="D158" s="3"/>
      <c r="E158" s="3" t="s">
        <v>56</v>
      </c>
      <c r="F158">
        <f t="shared" ref="F158:Y158" si="64">AVERAGE(F109:F111)</f>
        <v>3.726666666666667E-2</v>
      </c>
      <c r="G158">
        <f t="shared" si="64"/>
        <v>3504.123333333333</v>
      </c>
      <c r="H158">
        <f t="shared" si="64"/>
        <v>3.6824651190488695</v>
      </c>
      <c r="I158">
        <f t="shared" si="64"/>
        <v>8.3000000000000004E-2</v>
      </c>
      <c r="J158">
        <f t="shared" si="64"/>
        <v>1865.1899999999998</v>
      </c>
      <c r="K158">
        <f t="shared" si="64"/>
        <v>1.9601185409376083</v>
      </c>
      <c r="L158">
        <f t="shared" si="64"/>
        <v>5.000000000000001E-2</v>
      </c>
      <c r="M158">
        <f t="shared" si="64"/>
        <v>936.34019203309617</v>
      </c>
      <c r="N158">
        <f t="shared" si="64"/>
        <v>0.98399507343978476</v>
      </c>
      <c r="O158">
        <f t="shared" si="64"/>
        <v>0.12275</v>
      </c>
      <c r="P158">
        <f t="shared" si="64"/>
        <v>161.12731218710832</v>
      </c>
      <c r="Q158">
        <f t="shared" si="64"/>
        <v>0.16932786046965365</v>
      </c>
      <c r="R158">
        <f t="shared" si="64"/>
        <v>2.3099999999999999E-2</v>
      </c>
      <c r="S158">
        <f t="shared" si="64"/>
        <v>-9.6066666666666674</v>
      </c>
      <c r="T158">
        <f t="shared" si="64"/>
        <v>9.6066666666666674</v>
      </c>
      <c r="U158">
        <f t="shared" si="64"/>
        <v>5.7689122287627912</v>
      </c>
      <c r="V158">
        <f t="shared" si="64"/>
        <v>6.8533333333333335E-2</v>
      </c>
      <c r="W158">
        <f t="shared" si="64"/>
        <v>11.530000000000001</v>
      </c>
      <c r="X158">
        <f t="shared" si="64"/>
        <v>11.530000000000001</v>
      </c>
      <c r="Y158">
        <f t="shared" si="64"/>
        <v>6.9238956971861532</v>
      </c>
    </row>
    <row r="159" spans="2:25" hidden="1">
      <c r="B159" s="3">
        <v>3</v>
      </c>
      <c r="C159" s="3"/>
      <c r="D159" s="3"/>
      <c r="E159" s="3" t="s">
        <v>57</v>
      </c>
      <c r="F159">
        <f t="shared" ref="F159:Y159" si="65">AVERAGE(F112:F114)</f>
        <v>3.2466666666666665E-2</v>
      </c>
      <c r="G159">
        <f t="shared" si="65"/>
        <v>3161.2333333333336</v>
      </c>
      <c r="H159">
        <f t="shared" si="65"/>
        <v>3.6618864485836959</v>
      </c>
      <c r="I159">
        <f t="shared" si="65"/>
        <v>8.4499999999999992E-2</v>
      </c>
      <c r="J159">
        <f t="shared" si="65"/>
        <v>1773.1750000000002</v>
      </c>
      <c r="K159">
        <f t="shared" si="65"/>
        <v>2.0539975442498379</v>
      </c>
      <c r="L159">
        <f t="shared" si="65"/>
        <v>2.7066666666666666E-2</v>
      </c>
      <c r="M159">
        <f t="shared" si="65"/>
        <v>770.74843333333331</v>
      </c>
      <c r="N159">
        <f t="shared" si="65"/>
        <v>0.89281395761900351</v>
      </c>
      <c r="O159">
        <f t="shared" si="65"/>
        <v>0.11733333333333333</v>
      </c>
      <c r="P159">
        <f t="shared" si="65"/>
        <v>188.61643333333333</v>
      </c>
      <c r="Q159">
        <f t="shared" si="65"/>
        <v>0.21848813054088281</v>
      </c>
      <c r="R159">
        <f t="shared" si="65"/>
        <v>4.5033333333333335E-2</v>
      </c>
      <c r="S159">
        <f t="shared" si="65"/>
        <v>-17.316666666666666</v>
      </c>
      <c r="T159">
        <f t="shared" si="65"/>
        <v>17.316666666666666</v>
      </c>
      <c r="U159">
        <f t="shared" si="65"/>
        <v>11.082405653848705</v>
      </c>
      <c r="V159">
        <f t="shared" si="65"/>
        <v>8.9933333333333351E-2</v>
      </c>
      <c r="W159">
        <f t="shared" si="65"/>
        <v>0.89000000000000012</v>
      </c>
      <c r="X159">
        <f t="shared" si="65"/>
        <v>3.59</v>
      </c>
      <c r="Y159">
        <f t="shared" si="65"/>
        <v>2.2975458881992408</v>
      </c>
    </row>
    <row r="160" spans="2:25">
      <c r="B160" s="3">
        <v>3</v>
      </c>
      <c r="C160" s="3"/>
      <c r="D160" s="3"/>
      <c r="E160" s="3" t="s">
        <v>58</v>
      </c>
      <c r="F160">
        <f t="shared" ref="F160:Y160" si="66">AVERAGE(F115:F117)</f>
        <v>4.6699999999999998E-2</v>
      </c>
      <c r="G160">
        <f t="shared" si="66"/>
        <v>4297.84</v>
      </c>
      <c r="H160">
        <f t="shared" si="66"/>
        <v>3.7931433160790959</v>
      </c>
      <c r="I160">
        <f t="shared" si="66"/>
        <v>0.10423333333333333</v>
      </c>
      <c r="J160">
        <f t="shared" si="66"/>
        <v>1837.5600000000002</v>
      </c>
      <c r="K160">
        <f t="shared" si="66"/>
        <v>1.621774759389438</v>
      </c>
      <c r="L160">
        <f t="shared" si="66"/>
        <v>4.3699999999999996E-2</v>
      </c>
      <c r="M160">
        <f t="shared" si="66"/>
        <v>2314.5739333333336</v>
      </c>
      <c r="N160">
        <f t="shared" si="66"/>
        <v>2.0427727986137771</v>
      </c>
      <c r="O160">
        <f t="shared" si="66"/>
        <v>8.6333333333333331E-2</v>
      </c>
      <c r="P160">
        <f t="shared" si="66"/>
        <v>945.00226666666674</v>
      </c>
      <c r="Q160">
        <f t="shared" si="66"/>
        <v>0.83403035745543386</v>
      </c>
      <c r="R160">
        <f t="shared" si="66"/>
        <v>3.6433333333333338E-2</v>
      </c>
      <c r="S160">
        <f t="shared" si="66"/>
        <v>-20.876666666666669</v>
      </c>
      <c r="T160">
        <f t="shared" si="66"/>
        <v>30.830000000000002</v>
      </c>
      <c r="U160">
        <f t="shared" si="66"/>
        <v>13.470110663316225</v>
      </c>
      <c r="V160">
        <f t="shared" si="66"/>
        <v>0.10310000000000001</v>
      </c>
      <c r="W160">
        <f t="shared" si="66"/>
        <v>-24.75333333333333</v>
      </c>
      <c r="X160">
        <f t="shared" si="66"/>
        <v>24.75333333333333</v>
      </c>
      <c r="Y160">
        <f t="shared" si="66"/>
        <v>10.81511966545424</v>
      </c>
    </row>
    <row r="161" spans="2:25">
      <c r="B161" s="3">
        <v>3</v>
      </c>
      <c r="C161" s="3"/>
      <c r="D161" s="3"/>
      <c r="E161" s="3" t="s">
        <v>59</v>
      </c>
      <c r="F161">
        <f t="shared" ref="F161:Y161" si="67">AVERAGE(F118:F120)</f>
        <v>3.4900000000000007E-2</v>
      </c>
      <c r="G161">
        <f t="shared" si="67"/>
        <v>3572.5533333333333</v>
      </c>
      <c r="H161">
        <f t="shared" si="67"/>
        <v>3.641412442623341</v>
      </c>
      <c r="I161">
        <f t="shared" si="67"/>
        <v>8.7000000000000008E-2</v>
      </c>
      <c r="J161">
        <f t="shared" si="67"/>
        <v>1941.7433333333331</v>
      </c>
      <c r="K161">
        <f t="shared" si="67"/>
        <v>1.979169427201718</v>
      </c>
      <c r="L161">
        <f t="shared" si="67"/>
        <v>2.9033333333333338E-2</v>
      </c>
      <c r="M161">
        <f t="shared" si="67"/>
        <v>1171.8086000000001</v>
      </c>
      <c r="N161">
        <f t="shared" si="67"/>
        <v>1.1943946019223519</v>
      </c>
      <c r="O161">
        <f t="shared" si="67"/>
        <v>8.3799999999999986E-2</v>
      </c>
      <c r="P161">
        <f t="shared" si="67"/>
        <v>680.53393333333338</v>
      </c>
      <c r="Q161">
        <f t="shared" si="67"/>
        <v>0.69365087130980163</v>
      </c>
      <c r="R161">
        <f t="shared" si="67"/>
        <v>4.0400000000000005E-2</v>
      </c>
      <c r="S161">
        <f t="shared" si="67"/>
        <v>6.9950000000000001</v>
      </c>
      <c r="T161">
        <f t="shared" si="67"/>
        <v>6.9950000000000001</v>
      </c>
      <c r="U161">
        <f t="shared" si="67"/>
        <v>3.8127406366693641</v>
      </c>
      <c r="V161">
        <f t="shared" si="67"/>
        <v>8.1466666666666673E-2</v>
      </c>
      <c r="W161">
        <f t="shared" si="67"/>
        <v>22.8</v>
      </c>
      <c r="X161">
        <f t="shared" si="67"/>
        <v>22.8</v>
      </c>
      <c r="Y161">
        <f t="shared" si="67"/>
        <v>12.427517729243959</v>
      </c>
    </row>
    <row r="163" spans="2:25">
      <c r="B163" t="s">
        <v>724</v>
      </c>
    </row>
    <row r="164" spans="2:25">
      <c r="E164" s="3" t="s">
        <v>725</v>
      </c>
      <c r="F164" s="4">
        <f>AVERAGE(F123:F135)</f>
        <v>3.9861111111111118E-2</v>
      </c>
      <c r="G164" s="5">
        <f t="shared" ref="G164:Y164" si="68">AVERAGE(G123:G135)</f>
        <v>2311.5727777777774</v>
      </c>
      <c r="H164" s="6">
        <f>AVERAGE(H123:H135)</f>
        <v>2.9497248173989381</v>
      </c>
      <c r="I164" s="4">
        <f t="shared" si="68"/>
        <v>0.10394074074074074</v>
      </c>
      <c r="J164" s="5">
        <f t="shared" si="68"/>
        <v>1328.812962962963</v>
      </c>
      <c r="K164" s="6">
        <f>AVERAGE(K123:K135)</f>
        <v>1.6608356000548019</v>
      </c>
      <c r="L164" s="12">
        <f>AVERAGE(L123:L135)</f>
        <v>4.5000000000000005E-2</v>
      </c>
      <c r="M164" s="5">
        <f t="shared" si="68"/>
        <v>875.51098879887866</v>
      </c>
      <c r="N164" s="5">
        <f t="shared" si="68"/>
        <v>1.1148620235822442</v>
      </c>
      <c r="O164" s="4">
        <f t="shared" si="68"/>
        <v>0.12074090909090908</v>
      </c>
      <c r="P164" s="5">
        <f t="shared" si="68"/>
        <v>323.88023939393935</v>
      </c>
      <c r="Q164" s="6">
        <f t="shared" si="68"/>
        <v>0.41545836347914417</v>
      </c>
      <c r="R164" s="4">
        <f t="shared" si="68"/>
        <v>3.7222222222222219E-2</v>
      </c>
      <c r="S164" s="5">
        <f t="shared" si="68"/>
        <v>-5.3249999999999993</v>
      </c>
      <c r="T164" s="6">
        <f t="shared" si="68"/>
        <v>8.9605555555555547</v>
      </c>
      <c r="U164" s="6">
        <f t="shared" si="68"/>
        <v>6.2548373803197093</v>
      </c>
      <c r="V164" s="4">
        <f t="shared" si="68"/>
        <v>8.7191666666666667E-2</v>
      </c>
      <c r="W164" s="5">
        <f t="shared" si="68"/>
        <v>4.8740277777777772</v>
      </c>
      <c r="X164" s="6">
        <f t="shared" si="68"/>
        <v>8.9245833333333326</v>
      </c>
      <c r="Y164" s="6">
        <f t="shared" si="68"/>
        <v>6.1904824745863101</v>
      </c>
    </row>
    <row r="165" spans="2:25">
      <c r="E165" s="3" t="s">
        <v>726</v>
      </c>
      <c r="F165" s="4">
        <f>AVERAGE(F136:F148)</f>
        <v>3.8003703703703699E-2</v>
      </c>
      <c r="G165" s="5">
        <f t="shared" ref="G165:Y165" si="69">AVERAGE(G136:G148)</f>
        <v>2816.2370370370372</v>
      </c>
      <c r="H165" s="6">
        <f>AVERAGE(H136:H148)</f>
        <v>3.4632867812607149</v>
      </c>
      <c r="I165" s="4">
        <f t="shared" si="69"/>
        <v>9.2787037037037043E-2</v>
      </c>
      <c r="J165" s="5">
        <f t="shared" si="69"/>
        <v>1358.4566666666665</v>
      </c>
      <c r="K165" s="6">
        <f>AVERAGE(K136:K148)</f>
        <v>1.6688286203793714</v>
      </c>
      <c r="L165" s="12">
        <f>AVERAGE(L136:L148)</f>
        <v>4.136666666666667E-2</v>
      </c>
      <c r="M165" s="5">
        <f t="shared" si="69"/>
        <v>1196.1427962962964</v>
      </c>
      <c r="N165" s="5">
        <f t="shared" si="69"/>
        <v>1.4628098749706613</v>
      </c>
      <c r="O165" s="4">
        <f t="shared" si="69"/>
        <v>0.12423888888888888</v>
      </c>
      <c r="P165" s="5">
        <f t="shared" si="69"/>
        <v>293.94287592592599</v>
      </c>
      <c r="Q165" s="6">
        <f t="shared" si="69"/>
        <v>0.34551581273516702</v>
      </c>
      <c r="R165" s="4">
        <f t="shared" si="69"/>
        <v>3.0866666666666671E-2</v>
      </c>
      <c r="S165" s="5">
        <f t="shared" si="69"/>
        <v>-5.5748148148148147</v>
      </c>
      <c r="T165" s="6">
        <f t="shared" si="69"/>
        <v>8.207407407407409</v>
      </c>
      <c r="U165" s="6">
        <f t="shared" si="69"/>
        <v>5.826598013755107</v>
      </c>
      <c r="V165" s="4">
        <f t="shared" si="69"/>
        <v>8.9422222222222209E-2</v>
      </c>
      <c r="W165" s="5">
        <f t="shared" si="69"/>
        <v>3.7851851851851857</v>
      </c>
      <c r="X165" s="6">
        <f t="shared" si="69"/>
        <v>10.264444444444445</v>
      </c>
      <c r="Y165" s="6">
        <f t="shared" si="69"/>
        <v>7.0820110012307476</v>
      </c>
    </row>
    <row r="166" spans="2:25">
      <c r="E166" s="3" t="s">
        <v>727</v>
      </c>
      <c r="F166" s="4">
        <f>AVERAGE(F149:F161)</f>
        <v>4.0541666666666663E-2</v>
      </c>
      <c r="G166" s="5">
        <f t="shared" ref="G166:Y166" si="70">AVERAGE(G149:G161)</f>
        <v>2706.5294444444444</v>
      </c>
      <c r="H166" s="6">
        <f>AVERAGE(H149:H161)</f>
        <v>3.3147146804669578</v>
      </c>
      <c r="I166" s="4">
        <f t="shared" si="70"/>
        <v>9.5104166666666656E-2</v>
      </c>
      <c r="J166" s="5">
        <f t="shared" si="70"/>
        <v>1415.9859722222225</v>
      </c>
      <c r="K166" s="6">
        <f>AVERAGE(K149:K161)</f>
        <v>1.7493985206951421</v>
      </c>
      <c r="L166" s="12">
        <f>AVERAGE(L149:L161)</f>
        <v>4.0573611111111109E-2</v>
      </c>
      <c r="M166" s="5">
        <f t="shared" si="70"/>
        <v>1017.5961187805359</v>
      </c>
      <c r="N166" s="5">
        <f t="shared" si="70"/>
        <v>1.2419824337858294</v>
      </c>
      <c r="O166" s="4">
        <f t="shared" si="70"/>
        <v>0.10915138888888891</v>
      </c>
      <c r="P166" s="5">
        <f t="shared" si="70"/>
        <v>360.00116768225899</v>
      </c>
      <c r="Q166" s="6">
        <f t="shared" si="70"/>
        <v>0.44277191021264573</v>
      </c>
      <c r="R166" s="4">
        <f t="shared" si="70"/>
        <v>3.8141666666666664E-2</v>
      </c>
      <c r="S166" s="5">
        <f t="shared" si="70"/>
        <v>-4.9645833333333327</v>
      </c>
      <c r="T166" s="6">
        <f t="shared" si="70"/>
        <v>9.3765277777777776</v>
      </c>
      <c r="U166" s="6">
        <f t="shared" si="70"/>
        <v>5.9767524849120646</v>
      </c>
      <c r="V166" s="4">
        <f t="shared" si="70"/>
        <v>8.6483333333333315E-2</v>
      </c>
      <c r="W166" s="5">
        <f t="shared" si="70"/>
        <v>5.8369444444444447</v>
      </c>
      <c r="X166" s="6">
        <f t="shared" si="70"/>
        <v>10.614722222222222</v>
      </c>
      <c r="Y166" s="6">
        <f t="shared" si="70"/>
        <v>6.971774101057207</v>
      </c>
    </row>
    <row r="168" spans="2:25">
      <c r="B168" t="s">
        <v>728</v>
      </c>
    </row>
    <row r="169" spans="2:25">
      <c r="E169" s="3" t="s">
        <v>725</v>
      </c>
      <c r="F169" s="4">
        <f>STDEV(F123:F135)</f>
        <v>4.5705874196069543E-3</v>
      </c>
      <c r="G169" s="5">
        <f t="shared" ref="G169:Y169" si="71">STDEV(G123:G135)</f>
        <v>684.12239129440263</v>
      </c>
      <c r="H169" s="5">
        <f>STDEV(H123:H135)</f>
        <v>0.52965464807657814</v>
      </c>
      <c r="I169" s="4">
        <f t="shared" si="71"/>
        <v>2.6095633562904383E-2</v>
      </c>
      <c r="J169" s="5">
        <f t="shared" si="71"/>
        <v>572.09788594186512</v>
      </c>
      <c r="K169" s="5">
        <f>STDEV(K123:K135)</f>
        <v>0.4014522644076105</v>
      </c>
      <c r="L169" s="12">
        <f>STDEV(L123:L135)</f>
        <v>1.1319742296384935E-2</v>
      </c>
      <c r="M169" s="5">
        <f t="shared" si="71"/>
        <v>371.05916762804458</v>
      </c>
      <c r="N169" s="6">
        <f t="shared" si="71"/>
        <v>0.35056270860460409</v>
      </c>
      <c r="O169" s="4">
        <f t="shared" si="71"/>
        <v>5.4342111440001825E-2</v>
      </c>
      <c r="P169" s="5">
        <f t="shared" si="71"/>
        <v>316.04026272649105</v>
      </c>
      <c r="Q169" s="6">
        <f t="shared" si="71"/>
        <v>0.36144709371902017</v>
      </c>
      <c r="R169" s="4">
        <f t="shared" si="71"/>
        <v>9.8292527057863826E-3</v>
      </c>
      <c r="S169" s="5">
        <f t="shared" si="71"/>
        <v>6.9836119131532044</v>
      </c>
      <c r="T169" s="6">
        <f t="shared" si="71"/>
        <v>5.5138222701621462</v>
      </c>
      <c r="U169" s="6">
        <f t="shared" si="71"/>
        <v>3.122299012573801</v>
      </c>
      <c r="V169" s="4">
        <f t="shared" si="71"/>
        <v>1.495420872483254E-2</v>
      </c>
      <c r="W169" s="5">
        <f t="shared" si="71"/>
        <v>8.5215700602698536</v>
      </c>
      <c r="X169" s="6">
        <f t="shared" si="71"/>
        <v>5.068575454093426</v>
      </c>
      <c r="Y169" s="6">
        <f t="shared" si="71"/>
        <v>2.5790736187718424</v>
      </c>
    </row>
    <row r="170" spans="2:25">
      <c r="E170" s="3" t="s">
        <v>726</v>
      </c>
      <c r="F170" s="4">
        <f>STDEV(F136:F148)</f>
        <v>5.3750825431502936E-3</v>
      </c>
      <c r="G170" s="5">
        <f t="shared" ref="G170:Y170" si="72">STDEV(G136:G148)</f>
        <v>999.08482888848005</v>
      </c>
      <c r="H170" s="5">
        <f>STDEV(H136:H148)</f>
        <v>0.63833649352431154</v>
      </c>
      <c r="I170" s="4">
        <f t="shared" si="72"/>
        <v>1.5176758953929425E-2</v>
      </c>
      <c r="J170" s="5">
        <f t="shared" si="72"/>
        <v>505.67040619909295</v>
      </c>
      <c r="K170" s="5">
        <f>STDEV(K136:K148)</f>
        <v>0.43599124077700785</v>
      </c>
      <c r="L170" s="12">
        <f>STDEV(L136:L148)</f>
        <v>8.2676242724927258E-3</v>
      </c>
      <c r="M170" s="5">
        <f t="shared" si="72"/>
        <v>657.22462805679402</v>
      </c>
      <c r="N170" s="6">
        <f t="shared" si="72"/>
        <v>0.54142321487261325</v>
      </c>
      <c r="O170" s="4">
        <f t="shared" si="72"/>
        <v>4.1765943396238278E-2</v>
      </c>
      <c r="P170" s="5">
        <f t="shared" si="72"/>
        <v>320.3096200140152</v>
      </c>
      <c r="Q170" s="6">
        <f t="shared" si="72"/>
        <v>0.31831087315068929</v>
      </c>
      <c r="R170" s="4">
        <f t="shared" si="72"/>
        <v>6.4381890138281517E-3</v>
      </c>
      <c r="S170" s="5">
        <f t="shared" si="72"/>
        <v>5.7910009476176612</v>
      </c>
      <c r="T170" s="6">
        <f t="shared" si="72"/>
        <v>3.1855000382714076</v>
      </c>
      <c r="U170" s="6">
        <f t="shared" si="72"/>
        <v>2.0185894494897574</v>
      </c>
      <c r="V170" s="4">
        <f t="shared" si="72"/>
        <v>1.3640819053284363E-2</v>
      </c>
      <c r="W170" s="5">
        <f t="shared" si="72"/>
        <v>10.512187518292903</v>
      </c>
      <c r="X170" s="6">
        <f t="shared" si="72"/>
        <v>6.2487292041395639</v>
      </c>
      <c r="Y170" s="6">
        <f t="shared" si="72"/>
        <v>3.5557656036148151</v>
      </c>
    </row>
    <row r="171" spans="2:25">
      <c r="E171" s="3" t="s">
        <v>727</v>
      </c>
      <c r="F171" s="4">
        <f>STDEV(F149:F161)</f>
        <v>6.7850865130740633E-3</v>
      </c>
      <c r="G171" s="5">
        <f t="shared" ref="G171:Y171" si="73">STDEV(G149:G161)</f>
        <v>791.47276920153217</v>
      </c>
      <c r="H171" s="5">
        <f>STDEV(H149:H161)</f>
        <v>0.46477784861903709</v>
      </c>
      <c r="I171" s="4">
        <f t="shared" si="73"/>
        <v>1.340378004312392E-2</v>
      </c>
      <c r="J171" s="5">
        <f t="shared" si="73"/>
        <v>462.33467830824952</v>
      </c>
      <c r="K171" s="5">
        <f>STDEV(K149:K161)</f>
        <v>0.45611950563310705</v>
      </c>
      <c r="L171" s="12">
        <f>STDEV(L149:L161)</f>
        <v>1.094471289344153E-2</v>
      </c>
      <c r="M171" s="5">
        <f t="shared" si="73"/>
        <v>467.33520175246252</v>
      </c>
      <c r="N171" s="6">
        <f t="shared" si="73"/>
        <v>0.40078950321130336</v>
      </c>
      <c r="O171" s="4">
        <f t="shared" si="73"/>
        <v>3.3244658915086933E-2</v>
      </c>
      <c r="P171" s="5">
        <f t="shared" si="73"/>
        <v>245.1439208745374</v>
      </c>
      <c r="Q171" s="6">
        <f t="shared" si="73"/>
        <v>0.24375710651259033</v>
      </c>
      <c r="R171" s="4">
        <f t="shared" si="73"/>
        <v>8.2069830453748854E-3</v>
      </c>
      <c r="S171" s="5">
        <f t="shared" si="73"/>
        <v>9.1491086148853693</v>
      </c>
      <c r="T171" s="6">
        <f t="shared" si="73"/>
        <v>8.0206434557086936</v>
      </c>
      <c r="U171" s="6">
        <f t="shared" si="73"/>
        <v>3.6254096142542549</v>
      </c>
      <c r="V171" s="4">
        <f t="shared" si="73"/>
        <v>1.2799569910703719E-2</v>
      </c>
      <c r="W171" s="5">
        <f t="shared" si="73"/>
        <v>11.644941283303343</v>
      </c>
      <c r="X171" s="6">
        <f t="shared" si="73"/>
        <v>7.3150683638876659</v>
      </c>
      <c r="Y171" s="6">
        <f t="shared" si="73"/>
        <v>3.5922018835240106</v>
      </c>
    </row>
    <row r="173" spans="2:25">
      <c r="B173" t="s">
        <v>749</v>
      </c>
      <c r="E173" s="3" t="s">
        <v>725</v>
      </c>
      <c r="F173" s="12">
        <f>QUARTILE(F123:F135,3)</f>
        <v>4.2883333333333329E-2</v>
      </c>
      <c r="G173" s="12">
        <f t="shared" ref="G173:Y173" si="74">QUARTILE(G123:G135,3)</f>
        <v>2376.9899999999998</v>
      </c>
      <c r="H173" s="12">
        <f t="shared" si="74"/>
        <v>3.1896500087654411</v>
      </c>
      <c r="I173" s="12">
        <f t="shared" si="74"/>
        <v>0.10886666666666667</v>
      </c>
      <c r="J173" s="12">
        <f t="shared" si="74"/>
        <v>1527.7133333333331</v>
      </c>
      <c r="K173" s="12">
        <f t="shared" si="74"/>
        <v>1.9540764005595808</v>
      </c>
      <c r="L173" s="12">
        <f>QUARTILE(L123:L135,3)</f>
        <v>5.2700000000000004E-2</v>
      </c>
      <c r="M173" s="12">
        <f t="shared" si="74"/>
        <v>1094.3134416666667</v>
      </c>
      <c r="N173" s="12">
        <f t="shared" si="74"/>
        <v>1.4026025257088406</v>
      </c>
      <c r="O173" s="12">
        <f t="shared" si="74"/>
        <v>0.16747499999999998</v>
      </c>
      <c r="P173" s="12">
        <f t="shared" si="74"/>
        <v>500.50317499999994</v>
      </c>
      <c r="Q173" s="12">
        <f t="shared" si="74"/>
        <v>0.79489727902571938</v>
      </c>
      <c r="R173" s="12">
        <f t="shared" si="74"/>
        <v>4.6225000000000002E-2</v>
      </c>
      <c r="S173" s="12">
        <f t="shared" si="74"/>
        <v>-0.83583333333333332</v>
      </c>
      <c r="T173" s="12">
        <f t="shared" si="74"/>
        <v>11.590833333333332</v>
      </c>
      <c r="U173" s="12">
        <f t="shared" si="74"/>
        <v>7.7986347580371307</v>
      </c>
      <c r="V173" s="12">
        <f t="shared" si="74"/>
        <v>9.4791666666666663E-2</v>
      </c>
      <c r="W173" s="12">
        <f t="shared" si="74"/>
        <v>10.020000000000001</v>
      </c>
      <c r="X173" s="12">
        <f t="shared" si="74"/>
        <v>10.999166666666667</v>
      </c>
      <c r="Y173" s="12">
        <f t="shared" si="74"/>
        <v>7.12579831144377</v>
      </c>
    </row>
    <row r="174" spans="2:25">
      <c r="E174" s="3" t="s">
        <v>726</v>
      </c>
      <c r="F174" s="12">
        <f>QUARTILE(F136:F148,3)</f>
        <v>3.9066666666666666E-2</v>
      </c>
      <c r="G174" s="12">
        <f t="shared" ref="G174:Y174" si="75">QUARTILE(G136:G148,3)</f>
        <v>3007.8700000000003</v>
      </c>
      <c r="H174" s="12">
        <f t="shared" si="75"/>
        <v>3.5763426675461214</v>
      </c>
      <c r="I174" s="12">
        <f t="shared" si="75"/>
        <v>0.10160000000000001</v>
      </c>
      <c r="J174" s="12">
        <f t="shared" si="75"/>
        <v>1753.6599999999999</v>
      </c>
      <c r="K174" s="12">
        <f t="shared" si="75"/>
        <v>1.8513548465622958</v>
      </c>
      <c r="L174" s="12">
        <f>QUARTILE(L136:L148,3)</f>
        <v>4.979999999999999E-2</v>
      </c>
      <c r="M174" s="12">
        <f t="shared" si="75"/>
        <v>1404.8138333333334</v>
      </c>
      <c r="N174" s="12">
        <f t="shared" si="75"/>
        <v>1.572515479291728</v>
      </c>
      <c r="O174" s="12">
        <f t="shared" si="75"/>
        <v>0.17230000000000001</v>
      </c>
      <c r="P174" s="12">
        <f t="shared" si="75"/>
        <v>461.77176666666668</v>
      </c>
      <c r="Q174" s="12">
        <f t="shared" si="75"/>
        <v>0.55378277467969861</v>
      </c>
      <c r="R174" s="12">
        <f t="shared" si="75"/>
        <v>3.4666666666666672E-2</v>
      </c>
      <c r="S174" s="12">
        <f t="shared" si="75"/>
        <v>-2.14</v>
      </c>
      <c r="T174" s="12">
        <f t="shared" si="75"/>
        <v>9.7099999999999991</v>
      </c>
      <c r="U174" s="12">
        <f t="shared" si="75"/>
        <v>6.4969362816578737</v>
      </c>
      <c r="V174" s="12">
        <f t="shared" si="75"/>
        <v>9.4466666666666657E-2</v>
      </c>
      <c r="W174" s="12">
        <f t="shared" si="75"/>
        <v>7.4400000000000013</v>
      </c>
      <c r="X174" s="12">
        <f t="shared" si="75"/>
        <v>12.82</v>
      </c>
      <c r="Y174" s="12">
        <f t="shared" si="75"/>
        <v>9.7264802134691823</v>
      </c>
    </row>
    <row r="175" spans="2:25">
      <c r="E175" s="3" t="s">
        <v>727</v>
      </c>
      <c r="F175" s="12">
        <f>QUARTILE(F149:F161,3)</f>
        <v>4.4149999999999995E-2</v>
      </c>
      <c r="G175" s="12">
        <f t="shared" ref="G175:Y175" si="76">QUARTILE(G149:G161,3)</f>
        <v>3246.9558333333334</v>
      </c>
      <c r="H175" s="12">
        <f t="shared" si="76"/>
        <v>3.6670311161999893</v>
      </c>
      <c r="I175" s="12">
        <f t="shared" si="76"/>
        <v>0.10494999999999999</v>
      </c>
      <c r="J175" s="12">
        <f t="shared" si="76"/>
        <v>1802.0575000000001</v>
      </c>
      <c r="K175" s="12">
        <f t="shared" si="76"/>
        <v>1.9978764564637479</v>
      </c>
      <c r="L175" s="12">
        <f>QUARTILE(L149:L161,3)</f>
        <v>4.5274999999999996E-2</v>
      </c>
      <c r="M175" s="12">
        <f t="shared" si="76"/>
        <v>1047.131525</v>
      </c>
      <c r="N175" s="12">
        <f t="shared" si="76"/>
        <v>1.4358794339840746</v>
      </c>
      <c r="O175" s="12">
        <f t="shared" si="76"/>
        <v>0.12656249999999999</v>
      </c>
      <c r="P175" s="12">
        <f t="shared" si="76"/>
        <v>419.63503749999995</v>
      </c>
      <c r="Q175" s="12">
        <f t="shared" si="76"/>
        <v>0.63154047470264552</v>
      </c>
      <c r="R175" s="12">
        <f t="shared" si="76"/>
        <v>4.4283333333333334E-2</v>
      </c>
      <c r="S175" s="12">
        <f t="shared" si="76"/>
        <v>1.3425000000000002</v>
      </c>
      <c r="T175" s="12">
        <f t="shared" si="76"/>
        <v>10.426666666666668</v>
      </c>
      <c r="U175" s="12">
        <f t="shared" si="76"/>
        <v>7.5959530029342712</v>
      </c>
      <c r="V175" s="12">
        <f t="shared" si="76"/>
        <v>9.1158333333333341E-2</v>
      </c>
      <c r="W175" s="12">
        <f t="shared" si="76"/>
        <v>11.072500000000002</v>
      </c>
      <c r="X175" s="12">
        <f t="shared" si="76"/>
        <v>13.0625</v>
      </c>
      <c r="Y175" s="12">
        <f t="shared" si="76"/>
        <v>9.5245510382679797</v>
      </c>
    </row>
    <row r="176" spans="2:25">
      <c r="E176" s="3" t="s">
        <v>750</v>
      </c>
      <c r="F176" s="39">
        <f>AVERAGE(F173:F175)</f>
        <v>4.2033333333333332E-2</v>
      </c>
      <c r="G176" s="39">
        <f t="shared" ref="G176:Y176" si="77">AVERAGE(G173:G175)</f>
        <v>2877.2719444444447</v>
      </c>
      <c r="H176" s="39">
        <f t="shared" si="77"/>
        <v>3.4776745975038508</v>
      </c>
      <c r="I176" s="39">
        <f t="shared" si="77"/>
        <v>0.10513888888888889</v>
      </c>
      <c r="J176" s="39">
        <f t="shared" si="77"/>
        <v>1694.4769444444444</v>
      </c>
      <c r="K176" s="39">
        <f t="shared" si="77"/>
        <v>1.9344359011952079</v>
      </c>
      <c r="L176" s="39">
        <f t="shared" si="77"/>
        <v>4.9258333333333328E-2</v>
      </c>
      <c r="M176" s="39">
        <f t="shared" si="77"/>
        <v>1182.0862666666665</v>
      </c>
      <c r="N176" s="39">
        <f t="shared" si="77"/>
        <v>1.4703324796615478</v>
      </c>
      <c r="O176" s="39">
        <f t="shared" si="77"/>
        <v>0.15544583333333331</v>
      </c>
      <c r="P176" s="39">
        <f t="shared" si="77"/>
        <v>460.63665972222219</v>
      </c>
      <c r="Q176" s="39">
        <f t="shared" si="77"/>
        <v>0.6600735094693545</v>
      </c>
      <c r="R176" s="39">
        <f t="shared" si="77"/>
        <v>4.1725000000000005E-2</v>
      </c>
      <c r="S176" s="39">
        <f t="shared" si="77"/>
        <v>-0.5444444444444444</v>
      </c>
      <c r="T176" s="39">
        <f t="shared" si="77"/>
        <v>10.575833333333334</v>
      </c>
      <c r="U176" s="39">
        <f t="shared" si="77"/>
        <v>7.2971746808764264</v>
      </c>
      <c r="V176" s="39">
        <f t="shared" si="77"/>
        <v>9.347222222222222E-2</v>
      </c>
      <c r="W176" s="39">
        <f t="shared" si="77"/>
        <v>9.5108333333333341</v>
      </c>
      <c r="X176" s="39">
        <f t="shared" si="77"/>
        <v>12.293888888888889</v>
      </c>
      <c r="Y176" s="39">
        <f t="shared" si="77"/>
        <v>8.7922765210603107</v>
      </c>
    </row>
    <row r="178" spans="1:25">
      <c r="B178" t="s">
        <v>729</v>
      </c>
      <c r="E178" s="3" t="s">
        <v>725</v>
      </c>
      <c r="F178">
        <f>COUNT(F123:F135)</f>
        <v>12</v>
      </c>
      <c r="G178">
        <f t="shared" ref="G178:Y178" si="78">COUNT(G123:G135)</f>
        <v>12</v>
      </c>
      <c r="H178">
        <f>COUNT(H123:H135)</f>
        <v>12</v>
      </c>
      <c r="I178">
        <f t="shared" si="78"/>
        <v>9</v>
      </c>
      <c r="J178">
        <f t="shared" si="78"/>
        <v>9</v>
      </c>
      <c r="K178">
        <f>COUNT(K123:K135)</f>
        <v>9</v>
      </c>
      <c r="L178">
        <f>COUNT(L123:L135)</f>
        <v>12</v>
      </c>
      <c r="M178">
        <f t="shared" si="78"/>
        <v>12</v>
      </c>
      <c r="N178">
        <f t="shared" si="78"/>
        <v>12</v>
      </c>
      <c r="O178">
        <f t="shared" si="78"/>
        <v>11</v>
      </c>
      <c r="P178">
        <f t="shared" si="78"/>
        <v>11</v>
      </c>
      <c r="Q178">
        <f t="shared" si="78"/>
        <v>11</v>
      </c>
      <c r="R178">
        <f t="shared" si="78"/>
        <v>12</v>
      </c>
      <c r="S178">
        <f t="shared" si="78"/>
        <v>12</v>
      </c>
      <c r="T178">
        <f t="shared" si="78"/>
        <v>12</v>
      </c>
      <c r="U178">
        <f t="shared" si="78"/>
        <v>12</v>
      </c>
      <c r="V178">
        <f t="shared" si="78"/>
        <v>12</v>
      </c>
      <c r="W178">
        <f t="shared" si="78"/>
        <v>12</v>
      </c>
      <c r="X178">
        <f t="shared" si="78"/>
        <v>12</v>
      </c>
      <c r="Y178">
        <f t="shared" si="78"/>
        <v>12</v>
      </c>
    </row>
    <row r="179" spans="1:25">
      <c r="E179" s="3" t="s">
        <v>726</v>
      </c>
      <c r="F179">
        <f>COUNT(F136:F148)</f>
        <v>9</v>
      </c>
      <c r="G179">
        <f t="shared" ref="G179:Y179" si="79">COUNT(G136:G148)</f>
        <v>9</v>
      </c>
      <c r="H179">
        <f>COUNT(H136:H148)</f>
        <v>9</v>
      </c>
      <c r="I179">
        <f t="shared" si="79"/>
        <v>9</v>
      </c>
      <c r="J179">
        <f t="shared" si="79"/>
        <v>9</v>
      </c>
      <c r="K179">
        <f>COUNT(K136:K148)</f>
        <v>9</v>
      </c>
      <c r="L179">
        <f>COUNT(L136:L148)</f>
        <v>9</v>
      </c>
      <c r="M179">
        <f t="shared" si="79"/>
        <v>9</v>
      </c>
      <c r="N179">
        <f t="shared" si="79"/>
        <v>9</v>
      </c>
      <c r="O179">
        <f t="shared" si="79"/>
        <v>9</v>
      </c>
      <c r="P179">
        <f t="shared" si="79"/>
        <v>9</v>
      </c>
      <c r="Q179">
        <f t="shared" si="79"/>
        <v>9</v>
      </c>
      <c r="R179">
        <f t="shared" si="79"/>
        <v>9</v>
      </c>
      <c r="S179">
        <f t="shared" si="79"/>
        <v>9</v>
      </c>
      <c r="T179">
        <f t="shared" si="79"/>
        <v>9</v>
      </c>
      <c r="U179">
        <f t="shared" si="79"/>
        <v>9</v>
      </c>
      <c r="V179">
        <f t="shared" si="79"/>
        <v>9</v>
      </c>
      <c r="W179">
        <f t="shared" si="79"/>
        <v>9</v>
      </c>
      <c r="X179">
        <f t="shared" si="79"/>
        <v>9</v>
      </c>
      <c r="Y179">
        <f t="shared" si="79"/>
        <v>9</v>
      </c>
    </row>
    <row r="180" spans="1:25">
      <c r="E180" s="3" t="s">
        <v>727</v>
      </c>
      <c r="F180">
        <f>COUNT(F149:F161)</f>
        <v>12</v>
      </c>
      <c r="G180">
        <f t="shared" ref="G180:Y180" si="80">COUNT(G149:G161)</f>
        <v>12</v>
      </c>
      <c r="H180">
        <f>COUNT(H149:H161)</f>
        <v>12</v>
      </c>
      <c r="I180">
        <f t="shared" si="80"/>
        <v>12</v>
      </c>
      <c r="J180">
        <f t="shared" si="80"/>
        <v>12</v>
      </c>
      <c r="K180">
        <f>COUNT(K149:K161)</f>
        <v>12</v>
      </c>
      <c r="L180">
        <f>COUNT(L149:L161)</f>
        <v>12</v>
      </c>
      <c r="M180">
        <f t="shared" si="80"/>
        <v>12</v>
      </c>
      <c r="N180">
        <f t="shared" si="80"/>
        <v>12</v>
      </c>
      <c r="O180">
        <f t="shared" si="80"/>
        <v>12</v>
      </c>
      <c r="P180">
        <f t="shared" si="80"/>
        <v>12</v>
      </c>
      <c r="Q180">
        <f t="shared" si="80"/>
        <v>12</v>
      </c>
      <c r="R180">
        <f t="shared" si="80"/>
        <v>12</v>
      </c>
      <c r="S180">
        <f t="shared" si="80"/>
        <v>12</v>
      </c>
      <c r="T180">
        <f t="shared" si="80"/>
        <v>12</v>
      </c>
      <c r="U180">
        <f t="shared" si="80"/>
        <v>12</v>
      </c>
      <c r="V180">
        <f t="shared" si="80"/>
        <v>12</v>
      </c>
      <c r="W180">
        <f t="shared" si="80"/>
        <v>12</v>
      </c>
      <c r="X180">
        <f t="shared" si="80"/>
        <v>12</v>
      </c>
      <c r="Y180">
        <f t="shared" si="80"/>
        <v>12</v>
      </c>
    </row>
    <row r="182" spans="1:25">
      <c r="B182" t="s">
        <v>730</v>
      </c>
      <c r="D182" s="9"/>
    </row>
    <row r="183" spans="1:25">
      <c r="B183" s="9" t="s">
        <v>725</v>
      </c>
      <c r="C183" s="9"/>
      <c r="D183" s="9"/>
      <c r="E183" s="3" t="s">
        <v>731</v>
      </c>
      <c r="F183" s="8">
        <f>MIN(F123:F135)</f>
        <v>3.3066666666666668E-2</v>
      </c>
      <c r="G183" s="8">
        <f t="shared" ref="G183:Y183" si="81">MIN(G123:G135)</f>
        <v>1704.0833333333333</v>
      </c>
      <c r="H183" s="8">
        <f>MIN(H123:H135)</f>
        <v>2.1953403322929472</v>
      </c>
      <c r="I183" s="8">
        <f t="shared" si="81"/>
        <v>8.5550000000000001E-2</v>
      </c>
      <c r="J183" s="8">
        <f t="shared" si="81"/>
        <v>757.625</v>
      </c>
      <c r="K183" s="8">
        <f>MIN(K123:K135)</f>
        <v>1.0229121520816034</v>
      </c>
      <c r="L183" s="8">
        <f>MIN(L123:L135)</f>
        <v>2.4133333333333336E-2</v>
      </c>
      <c r="M183" s="8">
        <f t="shared" si="81"/>
        <v>314.64536558654055</v>
      </c>
      <c r="N183" s="8">
        <f t="shared" si="81"/>
        <v>0.4454714089740352</v>
      </c>
      <c r="O183" s="8">
        <f t="shared" si="81"/>
        <v>6.3899999999999998E-2</v>
      </c>
      <c r="P183" s="8">
        <f t="shared" si="81"/>
        <v>28.017700000000001</v>
      </c>
      <c r="Q183" s="8">
        <f t="shared" si="81"/>
        <v>3.9393581496713417E-2</v>
      </c>
      <c r="R183" s="8">
        <f t="shared" si="81"/>
        <v>2.1733333333333337E-2</v>
      </c>
      <c r="S183" s="8">
        <f t="shared" si="81"/>
        <v>-20.746666666666666</v>
      </c>
      <c r="T183" s="8">
        <f t="shared" si="81"/>
        <v>3.1466666666666665</v>
      </c>
      <c r="U183" s="8">
        <f t="shared" si="81"/>
        <v>2.4128914716750258</v>
      </c>
      <c r="V183" s="8">
        <f t="shared" si="81"/>
        <v>6.7266666666666669E-2</v>
      </c>
      <c r="W183" s="8">
        <f t="shared" si="81"/>
        <v>-11.31</v>
      </c>
      <c r="X183" s="8">
        <f t="shared" si="81"/>
        <v>2.4333333333333336</v>
      </c>
      <c r="Y183" s="8">
        <f t="shared" si="81"/>
        <v>1.9113558955805328</v>
      </c>
    </row>
    <row r="184" spans="1:25">
      <c r="B184" s="9"/>
      <c r="C184" s="9"/>
      <c r="D184" s="9"/>
      <c r="E184" s="3" t="s">
        <v>732</v>
      </c>
      <c r="F184" s="7">
        <f>MAX(F123:F135)</f>
        <v>4.8899999999999999E-2</v>
      </c>
      <c r="G184" s="7">
        <f t="shared" ref="G184:Y184" si="82">MAX(G123:G135)</f>
        <v>3820.8733333333334</v>
      </c>
      <c r="H184" s="7">
        <f>MAX(H123:H135)</f>
        <v>4.0828004818830506</v>
      </c>
      <c r="I184" s="7">
        <f t="shared" si="82"/>
        <v>0.16775000000000001</v>
      </c>
      <c r="J184" s="7">
        <f t="shared" si="82"/>
        <v>2465.415</v>
      </c>
      <c r="K184" s="7">
        <f>MAX(K123:K135)</f>
        <v>2.1759005520473407</v>
      </c>
      <c r="L184" s="7">
        <f>MAX(L123:L135)</f>
        <v>5.9400000000000001E-2</v>
      </c>
      <c r="M184" s="7">
        <f t="shared" si="82"/>
        <v>1586.0216333333335</v>
      </c>
      <c r="N184" s="7">
        <f t="shared" si="82"/>
        <v>1.5290768541685971</v>
      </c>
      <c r="O184" s="7">
        <f t="shared" si="82"/>
        <v>0.19579999999999997</v>
      </c>
      <c r="P184" s="7">
        <f t="shared" si="82"/>
        <v>960.375</v>
      </c>
      <c r="Q184" s="7">
        <f t="shared" si="82"/>
        <v>0.90817114732149662</v>
      </c>
      <c r="R184" s="7">
        <f t="shared" si="82"/>
        <v>5.156666666666667E-2</v>
      </c>
      <c r="S184" s="7">
        <f t="shared" si="82"/>
        <v>5.9866666666666672</v>
      </c>
      <c r="T184" s="7">
        <f t="shared" si="82"/>
        <v>20.746666666666666</v>
      </c>
      <c r="U184" s="7">
        <f t="shared" si="82"/>
        <v>13.277553953715946</v>
      </c>
      <c r="V184" s="7">
        <f t="shared" si="82"/>
        <v>0.11266666666666665</v>
      </c>
      <c r="W184" s="7">
        <f t="shared" si="82"/>
        <v>19.486666666666668</v>
      </c>
      <c r="X184" s="7">
        <f t="shared" si="82"/>
        <v>19.486666666666668</v>
      </c>
      <c r="Y184" s="7">
        <f t="shared" si="82"/>
        <v>11.701964222535487</v>
      </c>
    </row>
    <row r="185" spans="1:25">
      <c r="B185" s="9" t="s">
        <v>726</v>
      </c>
      <c r="C185" s="9"/>
      <c r="D185" s="9"/>
      <c r="E185" s="3" t="s">
        <v>731</v>
      </c>
      <c r="F185" s="8">
        <f>MIN(F136:F148)</f>
        <v>3.2500000000000001E-2</v>
      </c>
      <c r="G185" s="8">
        <f t="shared" ref="G185:Y185" si="83">MIN(G136:G148)</f>
        <v>1875.7766666666666</v>
      </c>
      <c r="H185" s="8">
        <f>MIN(H136:H148)</f>
        <v>2.6319065684430289</v>
      </c>
      <c r="I185" s="8">
        <f t="shared" si="83"/>
        <v>6.4350000000000004E-2</v>
      </c>
      <c r="J185" s="8">
        <f t="shared" si="83"/>
        <v>485.16333333333324</v>
      </c>
      <c r="K185" s="8">
        <f>MIN(K136:K148)</f>
        <v>0.65504632161172649</v>
      </c>
      <c r="L185" s="8">
        <f>MIN(L136:L148)</f>
        <v>3.093333333333333E-2</v>
      </c>
      <c r="M185" s="8">
        <f t="shared" si="83"/>
        <v>660.88996666666662</v>
      </c>
      <c r="N185" s="8">
        <f t="shared" si="83"/>
        <v>0.70558568120754828</v>
      </c>
      <c r="O185" s="8">
        <f t="shared" si="83"/>
        <v>6.9500000000000006E-2</v>
      </c>
      <c r="P185" s="8">
        <f t="shared" si="83"/>
        <v>24.716100000000001</v>
      </c>
      <c r="Q185" s="8">
        <f t="shared" si="83"/>
        <v>3.7604180930211333E-2</v>
      </c>
      <c r="R185" s="8">
        <f t="shared" si="83"/>
        <v>2.1966666666666666E-2</v>
      </c>
      <c r="S185" s="8">
        <f t="shared" si="83"/>
        <v>-14.87</v>
      </c>
      <c r="T185" s="8">
        <f t="shared" si="83"/>
        <v>3.6266666666666665</v>
      </c>
      <c r="U185" s="8">
        <f t="shared" si="83"/>
        <v>1.9767747499148289</v>
      </c>
      <c r="V185" s="8">
        <f t="shared" si="83"/>
        <v>7.0233333333333328E-2</v>
      </c>
      <c r="W185" s="8">
        <f t="shared" si="83"/>
        <v>-15.723333333333334</v>
      </c>
      <c r="X185" s="8">
        <f t="shared" si="83"/>
        <v>4.5466666666666669</v>
      </c>
      <c r="Y185" s="8">
        <f t="shared" si="83"/>
        <v>2.7303248716281914</v>
      </c>
    </row>
    <row r="186" spans="1:25">
      <c r="B186" s="9"/>
      <c r="C186" s="9"/>
      <c r="D186" s="9"/>
      <c r="E186" s="3" t="s">
        <v>732</v>
      </c>
      <c r="F186" s="7">
        <f>MAX(F136:F148)</f>
        <v>4.986666666666667E-2</v>
      </c>
      <c r="G186" s="7">
        <f t="shared" ref="G186:Y186" si="84">MAX(G136:G148)</f>
        <v>5207.13</v>
      </c>
      <c r="H186" s="7">
        <f>MAX(H136:H148)</f>
        <v>4.595655109416577</v>
      </c>
      <c r="I186" s="7">
        <f t="shared" si="84"/>
        <v>0.1154</v>
      </c>
      <c r="J186" s="7">
        <f t="shared" si="84"/>
        <v>2070.7833333333333</v>
      </c>
      <c r="K186" s="7">
        <f>MAX(K136:K148)</f>
        <v>2.1761755134497025</v>
      </c>
      <c r="L186" s="7">
        <f>MAX(L136:L148)</f>
        <v>5.3266666666666664E-2</v>
      </c>
      <c r="M186" s="7">
        <f t="shared" si="84"/>
        <v>2777.7933333333335</v>
      </c>
      <c r="N186" s="7">
        <f t="shared" si="84"/>
        <v>2.4515962008316747</v>
      </c>
      <c r="O186" s="7">
        <f t="shared" si="84"/>
        <v>0.17376666666666671</v>
      </c>
      <c r="P186" s="7">
        <f t="shared" si="84"/>
        <v>1008.5990666666667</v>
      </c>
      <c r="Q186" s="7">
        <f t="shared" si="84"/>
        <v>0.89015896551064744</v>
      </c>
      <c r="R186" s="7">
        <f t="shared" si="84"/>
        <v>3.8933333333333334E-2</v>
      </c>
      <c r="S186" s="7">
        <f t="shared" si="84"/>
        <v>3.6266666666666665</v>
      </c>
      <c r="T186" s="7">
        <f t="shared" si="84"/>
        <v>14.87</v>
      </c>
      <c r="U186" s="7">
        <f t="shared" si="84"/>
        <v>8.8675041816997027</v>
      </c>
      <c r="V186" s="7">
        <f t="shared" si="84"/>
        <v>0.11486666666666666</v>
      </c>
      <c r="W186" s="7">
        <f t="shared" si="84"/>
        <v>23.320000000000004</v>
      </c>
      <c r="X186" s="7">
        <f t="shared" si="84"/>
        <v>23.320000000000004</v>
      </c>
      <c r="Y186" s="7">
        <f t="shared" si="84"/>
        <v>12.710952344121454</v>
      </c>
    </row>
    <row r="187" spans="1:25">
      <c r="B187" s="9" t="s">
        <v>727</v>
      </c>
      <c r="C187" s="9"/>
      <c r="E187" s="3" t="s">
        <v>731</v>
      </c>
      <c r="F187" s="8">
        <f>MIN(F149:F161)</f>
        <v>3.2466666666666665E-2</v>
      </c>
      <c r="G187" s="8">
        <f t="shared" ref="G187:Y187" si="85">MIN(G149:G161)</f>
        <v>1681.5566666666666</v>
      </c>
      <c r="H187" s="8">
        <f>MIN(H149:H161)</f>
        <v>2.579941974437387</v>
      </c>
      <c r="I187" s="8">
        <f t="shared" si="85"/>
        <v>8.1066666666666676E-2</v>
      </c>
      <c r="J187" s="8">
        <f t="shared" si="85"/>
        <v>335.35</v>
      </c>
      <c r="K187" s="8">
        <f>MIN(K149:K161)</f>
        <v>0.45277490869568149</v>
      </c>
      <c r="L187" s="8">
        <f>MIN(L149:L161)</f>
        <v>2.7066666666666666E-2</v>
      </c>
      <c r="M187" s="8">
        <f t="shared" si="85"/>
        <v>478.72129999999999</v>
      </c>
      <c r="N187" s="8">
        <f t="shared" si="85"/>
        <v>0.82976626491575212</v>
      </c>
      <c r="O187" s="8">
        <f t="shared" si="85"/>
        <v>6.3566666666666674E-2</v>
      </c>
      <c r="P187" s="8">
        <f t="shared" si="85"/>
        <v>103.14529999999999</v>
      </c>
      <c r="Q187" s="8">
        <f t="shared" si="85"/>
        <v>0.12869402365881988</v>
      </c>
      <c r="R187" s="8">
        <f t="shared" si="85"/>
        <v>2.1833333333333333E-2</v>
      </c>
      <c r="S187" s="8">
        <f t="shared" si="85"/>
        <v>-20.876666666666669</v>
      </c>
      <c r="T187" s="8">
        <f t="shared" si="85"/>
        <v>1.5033333333333332</v>
      </c>
      <c r="U187" s="8">
        <f t="shared" si="85"/>
        <v>0.92455498103996048</v>
      </c>
      <c r="V187" s="8">
        <f t="shared" si="85"/>
        <v>6.8533333333333335E-2</v>
      </c>
      <c r="W187" s="8">
        <f t="shared" si="85"/>
        <v>-24.75333333333333</v>
      </c>
      <c r="X187" s="8">
        <f t="shared" si="85"/>
        <v>3.59</v>
      </c>
      <c r="Y187" s="8">
        <f t="shared" si="85"/>
        <v>2.2975458881992408</v>
      </c>
    </row>
    <row r="188" spans="1:25">
      <c r="E188" s="3" t="s">
        <v>732</v>
      </c>
      <c r="F188" s="7">
        <f>MAX(F149:F161)</f>
        <v>5.2266666666666663E-2</v>
      </c>
      <c r="G188" s="7">
        <f t="shared" ref="G188:Y188" si="86">MAX(G149:G161)</f>
        <v>4297.84</v>
      </c>
      <c r="H188" s="7">
        <f>MAX(H149:H161)</f>
        <v>4.1225459659455579</v>
      </c>
      <c r="I188" s="7">
        <f t="shared" si="86"/>
        <v>0.12330000000000001</v>
      </c>
      <c r="J188" s="7">
        <f t="shared" si="86"/>
        <v>1941.7433333333331</v>
      </c>
      <c r="K188" s="7">
        <f>MAX(K149:K161)</f>
        <v>2.1527827521711314</v>
      </c>
      <c r="L188" s="7">
        <f>MAX(L149:L161)</f>
        <v>6.25E-2</v>
      </c>
      <c r="M188" s="7">
        <f t="shared" si="86"/>
        <v>2314.5739333333336</v>
      </c>
      <c r="N188" s="7">
        <f t="shared" si="86"/>
        <v>2.0427727986137771</v>
      </c>
      <c r="O188" s="7">
        <f t="shared" si="86"/>
        <v>0.16309999999999999</v>
      </c>
      <c r="P188" s="7">
        <f t="shared" si="86"/>
        <v>945.00226666666674</v>
      </c>
      <c r="Q188" s="7">
        <f t="shared" si="86"/>
        <v>0.83403035745543386</v>
      </c>
      <c r="R188" s="7">
        <f t="shared" si="86"/>
        <v>4.6133333333333339E-2</v>
      </c>
      <c r="S188" s="7">
        <f t="shared" si="86"/>
        <v>6.9950000000000001</v>
      </c>
      <c r="T188" s="7">
        <f t="shared" si="86"/>
        <v>30.830000000000002</v>
      </c>
      <c r="U188" s="7">
        <f t="shared" si="86"/>
        <v>13.470110663316225</v>
      </c>
      <c r="V188" s="7">
        <f t="shared" si="86"/>
        <v>0.11463333333333332</v>
      </c>
      <c r="W188" s="7">
        <f t="shared" si="86"/>
        <v>22.8</v>
      </c>
      <c r="X188" s="7">
        <f t="shared" si="86"/>
        <v>24.75333333333333</v>
      </c>
      <c r="Y188" s="7">
        <f t="shared" si="86"/>
        <v>12.663401803615473</v>
      </c>
    </row>
    <row r="189" spans="1:25">
      <c r="A189" s="43" t="s">
        <v>754</v>
      </c>
      <c r="E189" s="3"/>
      <c r="F189" s="21"/>
      <c r="G189" s="21"/>
      <c r="H189" s="21"/>
      <c r="I189" s="21" t="s">
        <v>755</v>
      </c>
      <c r="J189" s="21"/>
      <c r="K189" s="21"/>
      <c r="L189" s="21"/>
      <c r="M189" s="21"/>
      <c r="N189" s="21"/>
      <c r="O189" s="21"/>
      <c r="P189" s="21" t="s">
        <v>760</v>
      </c>
      <c r="Q189" s="21"/>
      <c r="R189" s="21"/>
      <c r="S189" s="21"/>
      <c r="T189" s="21"/>
      <c r="U189" s="21"/>
      <c r="V189" s="21"/>
      <c r="W189" s="21"/>
      <c r="X189" s="21"/>
      <c r="Y189" s="21"/>
    </row>
    <row r="190" spans="1:25" ht="13.5" thickBot="1">
      <c r="A190" s="20" t="s">
        <v>750</v>
      </c>
      <c r="B190" s="20" t="s">
        <v>736</v>
      </c>
      <c r="E190" s="20" t="s">
        <v>737</v>
      </c>
      <c r="I190" s="20" t="s">
        <v>736</v>
      </c>
      <c r="L190" s="20" t="s">
        <v>737</v>
      </c>
      <c r="P190" s="20" t="s">
        <v>736</v>
      </c>
      <c r="S190" s="20" t="s">
        <v>737</v>
      </c>
    </row>
    <row r="191" spans="1:25" ht="13.5" thickBot="1">
      <c r="A191" s="14"/>
      <c r="B191" s="15" t="s">
        <v>725</v>
      </c>
      <c r="C191" s="15" t="s">
        <v>726</v>
      </c>
      <c r="D191" s="15" t="s">
        <v>727</v>
      </c>
      <c r="E191" s="15" t="s">
        <v>725</v>
      </c>
      <c r="F191" s="15" t="s">
        <v>726</v>
      </c>
      <c r="G191" s="15" t="s">
        <v>727</v>
      </c>
      <c r="I191" s="15" t="s">
        <v>725</v>
      </c>
      <c r="J191" s="15" t="s">
        <v>726</v>
      </c>
      <c r="K191" s="15" t="s">
        <v>727</v>
      </c>
      <c r="L191" s="15" t="s">
        <v>725</v>
      </c>
      <c r="M191" s="15" t="s">
        <v>726</v>
      </c>
      <c r="N191" s="15" t="s">
        <v>727</v>
      </c>
      <c r="P191" s="15" t="s">
        <v>725</v>
      </c>
      <c r="Q191" s="15" t="s">
        <v>726</v>
      </c>
      <c r="R191" s="15" t="s">
        <v>727</v>
      </c>
      <c r="S191" s="15" t="s">
        <v>725</v>
      </c>
      <c r="T191" s="15" t="s">
        <v>726</v>
      </c>
      <c r="U191" s="15" t="s">
        <v>727</v>
      </c>
    </row>
    <row r="192" spans="1:25">
      <c r="A192" s="16" t="s">
        <v>738</v>
      </c>
      <c r="B192" s="22">
        <f>G164</f>
        <v>2311.5727777777774</v>
      </c>
      <c r="C192" s="22">
        <f>G165</f>
        <v>2816.2370370370372</v>
      </c>
      <c r="D192" s="22">
        <f>G166</f>
        <v>2706.5294444444444</v>
      </c>
      <c r="E192" s="22">
        <f>J164</f>
        <v>1328.812962962963</v>
      </c>
      <c r="F192" s="22">
        <f>J165</f>
        <v>1358.4566666666665</v>
      </c>
      <c r="G192" s="22">
        <f>J166</f>
        <v>1415.9859722222225</v>
      </c>
      <c r="I192" s="22">
        <f>M164</f>
        <v>875.51098879887866</v>
      </c>
      <c r="J192" s="22">
        <f>M165</f>
        <v>1196.1427962962964</v>
      </c>
      <c r="K192" s="22">
        <f>M166</f>
        <v>1017.5961187805359</v>
      </c>
      <c r="L192" s="22">
        <f>P164</f>
        <v>323.88023939393935</v>
      </c>
      <c r="M192" s="22">
        <f>P165</f>
        <v>293.94287592592599</v>
      </c>
      <c r="N192" s="22">
        <f>P166</f>
        <v>360.00116768225899</v>
      </c>
      <c r="P192" s="64">
        <f>T164</f>
        <v>8.9605555555555547</v>
      </c>
      <c r="Q192" s="64">
        <f>T165</f>
        <v>8.207407407407409</v>
      </c>
      <c r="R192" s="64">
        <f>T166</f>
        <v>9.3765277777777776</v>
      </c>
      <c r="S192" s="64">
        <f>X164</f>
        <v>8.9245833333333326</v>
      </c>
      <c r="T192" s="64">
        <f>X165</f>
        <v>10.264444444444445</v>
      </c>
      <c r="U192" s="64">
        <f>X166</f>
        <v>10.614722222222222</v>
      </c>
    </row>
    <row r="193" spans="1:21">
      <c r="A193" s="23"/>
      <c r="B193" s="24">
        <f>G169</f>
        <v>684.12239129440263</v>
      </c>
      <c r="C193" s="24">
        <f>G170</f>
        <v>999.08482888848005</v>
      </c>
      <c r="D193" s="24">
        <f>G171</f>
        <v>791.47276920153217</v>
      </c>
      <c r="E193" s="24">
        <f>J169</f>
        <v>572.09788594186512</v>
      </c>
      <c r="F193" s="24">
        <f>J170</f>
        <v>505.67040619909295</v>
      </c>
      <c r="G193" s="24">
        <f>J171</f>
        <v>462.33467830824952</v>
      </c>
      <c r="I193" s="24">
        <f>M169</f>
        <v>371.05916762804458</v>
      </c>
      <c r="J193" s="24">
        <f>M170</f>
        <v>657.22462805679402</v>
      </c>
      <c r="K193" s="24">
        <f>M171</f>
        <v>467.33520175246252</v>
      </c>
      <c r="L193" s="24">
        <f>P169</f>
        <v>316.04026272649105</v>
      </c>
      <c r="M193" s="24">
        <f>P170</f>
        <v>320.3096200140152</v>
      </c>
      <c r="N193" s="24">
        <f>P171</f>
        <v>245.1439208745374</v>
      </c>
      <c r="P193" s="65">
        <f>T169</f>
        <v>5.5138222701621462</v>
      </c>
      <c r="Q193" s="65">
        <f>T170</f>
        <v>3.1855000382714076</v>
      </c>
      <c r="R193" s="65">
        <f>T171</f>
        <v>8.0206434557086936</v>
      </c>
      <c r="S193" s="65">
        <f>X169</f>
        <v>5.068575454093426</v>
      </c>
      <c r="T193" s="65">
        <f>X170</f>
        <v>6.2487292041395639</v>
      </c>
      <c r="U193" s="65">
        <f>X171</f>
        <v>7.3150683638876659</v>
      </c>
    </row>
    <row r="194" spans="1:21">
      <c r="A194" s="23" t="s">
        <v>740</v>
      </c>
      <c r="B194" s="25">
        <f>F164</f>
        <v>3.9861111111111118E-2</v>
      </c>
      <c r="C194" s="25">
        <f>F165</f>
        <v>3.8003703703703699E-2</v>
      </c>
      <c r="D194" s="25">
        <f>F166</f>
        <v>4.0541666666666663E-2</v>
      </c>
      <c r="E194" s="25">
        <f>I164</f>
        <v>0.10394074074074074</v>
      </c>
      <c r="F194" s="25">
        <f>I165</f>
        <v>9.2787037037037043E-2</v>
      </c>
      <c r="G194" s="25">
        <f>I166</f>
        <v>9.5104166666666656E-2</v>
      </c>
      <c r="I194" s="25">
        <f>L164</f>
        <v>4.5000000000000005E-2</v>
      </c>
      <c r="J194" s="25">
        <f>L165</f>
        <v>4.136666666666667E-2</v>
      </c>
      <c r="K194" s="25">
        <f>L166</f>
        <v>4.0573611111111109E-2</v>
      </c>
      <c r="L194" s="25">
        <f>O164</f>
        <v>0.12074090909090908</v>
      </c>
      <c r="M194" s="25">
        <f>O165</f>
        <v>0.12423888888888888</v>
      </c>
      <c r="N194" s="25">
        <f>O166</f>
        <v>0.10915138888888891</v>
      </c>
      <c r="P194" s="25">
        <f>R164</f>
        <v>3.7222222222222219E-2</v>
      </c>
      <c r="Q194" s="25">
        <f>R165</f>
        <v>3.0866666666666671E-2</v>
      </c>
      <c r="R194" s="25">
        <f>R166</f>
        <v>3.8141666666666664E-2</v>
      </c>
      <c r="S194" s="25">
        <f>V164</f>
        <v>8.7191666666666667E-2</v>
      </c>
      <c r="T194" s="25">
        <f>V165</f>
        <v>8.9422222222222209E-2</v>
      </c>
      <c r="U194" s="25">
        <f>V166</f>
        <v>8.6483333333333315E-2</v>
      </c>
    </row>
    <row r="195" spans="1:21" ht="13.5" thickBot="1">
      <c r="A195" s="18"/>
      <c r="B195" s="26">
        <f>F169</f>
        <v>4.5705874196069543E-3</v>
      </c>
      <c r="C195" s="26">
        <f>F170</f>
        <v>5.3750825431502936E-3</v>
      </c>
      <c r="D195" s="26">
        <f>F171</f>
        <v>6.7850865130740633E-3</v>
      </c>
      <c r="E195" s="26">
        <f>I169</f>
        <v>2.6095633562904383E-2</v>
      </c>
      <c r="F195" s="26">
        <f>I170</f>
        <v>1.5176758953929425E-2</v>
      </c>
      <c r="G195" s="26">
        <f>I171</f>
        <v>1.340378004312392E-2</v>
      </c>
      <c r="I195" s="26">
        <f>L169</f>
        <v>1.1319742296384935E-2</v>
      </c>
      <c r="J195" s="26">
        <f>L170</f>
        <v>8.2676242724927258E-3</v>
      </c>
      <c r="K195" s="26">
        <f>L171</f>
        <v>1.094471289344153E-2</v>
      </c>
      <c r="L195" s="26">
        <f>O169</f>
        <v>5.4342111440001825E-2</v>
      </c>
      <c r="M195" s="26">
        <f>O170</f>
        <v>4.1765943396238278E-2</v>
      </c>
      <c r="N195" s="26">
        <f>O171</f>
        <v>3.3244658915086933E-2</v>
      </c>
      <c r="P195" s="26">
        <f>R169</f>
        <v>9.8292527057863826E-3</v>
      </c>
      <c r="Q195" s="26">
        <f>R170</f>
        <v>6.4381890138281517E-3</v>
      </c>
      <c r="R195" s="26">
        <f>R171</f>
        <v>8.2069830453748854E-3</v>
      </c>
      <c r="S195" s="26">
        <f>V169</f>
        <v>1.495420872483254E-2</v>
      </c>
      <c r="T195" s="26">
        <f>V170</f>
        <v>1.3640819053284363E-2</v>
      </c>
      <c r="U195" s="26">
        <f>V171</f>
        <v>1.2799569910703719E-2</v>
      </c>
    </row>
    <row r="196" spans="1:21" ht="13.5" thickTop="1"/>
    <row r="198" spans="1:21">
      <c r="A198" s="43" t="s">
        <v>757</v>
      </c>
      <c r="B198" s="43" t="s">
        <v>736</v>
      </c>
      <c r="E198" s="43" t="s">
        <v>737</v>
      </c>
      <c r="I198" s="43" t="s">
        <v>761</v>
      </c>
      <c r="J198" s="43" t="s">
        <v>736</v>
      </c>
      <c r="M198" s="43" t="s">
        <v>737</v>
      </c>
    </row>
    <row r="199" spans="1:21">
      <c r="B199" s="43" t="s">
        <v>754</v>
      </c>
      <c r="C199" s="43" t="s">
        <v>755</v>
      </c>
      <c r="D199" s="43" t="s">
        <v>756</v>
      </c>
      <c r="E199" s="43" t="s">
        <v>758</v>
      </c>
      <c r="F199" s="43" t="s">
        <v>755</v>
      </c>
      <c r="G199" s="43" t="s">
        <v>756</v>
      </c>
      <c r="J199" s="43" t="s">
        <v>754</v>
      </c>
      <c r="K199" s="43" t="s">
        <v>755</v>
      </c>
      <c r="L199" s="43" t="s">
        <v>756</v>
      </c>
      <c r="M199" s="43" t="s">
        <v>758</v>
      </c>
      <c r="N199" s="43" t="s">
        <v>755</v>
      </c>
      <c r="O199" s="43" t="s">
        <v>756</v>
      </c>
    </row>
    <row r="200" spans="1:21">
      <c r="A200" s="43" t="s">
        <v>725</v>
      </c>
      <c r="B200" s="5">
        <f>H164</f>
        <v>2.9497248173989381</v>
      </c>
      <c r="C200" s="5">
        <f>N164</f>
        <v>1.1148620235822442</v>
      </c>
      <c r="D200" s="6">
        <f>U164</f>
        <v>6.2548373803197093</v>
      </c>
      <c r="E200" s="5">
        <f>K164</f>
        <v>1.6608356000548019</v>
      </c>
      <c r="F200" s="5">
        <f>Q164</f>
        <v>0.41545836347914417</v>
      </c>
      <c r="G200" s="5">
        <f>Y164</f>
        <v>6.1904824745863101</v>
      </c>
      <c r="I200" s="43" t="s">
        <v>725</v>
      </c>
      <c r="J200" s="12">
        <f>F164</f>
        <v>3.9861111111111118E-2</v>
      </c>
      <c r="K200" s="12">
        <f>L164</f>
        <v>4.5000000000000005E-2</v>
      </c>
      <c r="L200" s="12">
        <f>R164</f>
        <v>3.7222222222222219E-2</v>
      </c>
      <c r="M200" s="12">
        <f>I164</f>
        <v>0.10394074074074074</v>
      </c>
      <c r="N200" s="12">
        <f>O164</f>
        <v>0.12074090909090908</v>
      </c>
      <c r="O200" s="12">
        <f>V164</f>
        <v>8.7191666666666667E-2</v>
      </c>
    </row>
    <row r="201" spans="1:21">
      <c r="B201" s="46">
        <f>H169</f>
        <v>0.52965464807657814</v>
      </c>
      <c r="C201" s="46">
        <f>N169</f>
        <v>0.35056270860460409</v>
      </c>
      <c r="D201" s="46">
        <f>U169</f>
        <v>3.122299012573801</v>
      </c>
      <c r="E201" s="46">
        <f>K169</f>
        <v>0.4014522644076105</v>
      </c>
      <c r="F201" s="46">
        <f>Q169</f>
        <v>0.36144709371902017</v>
      </c>
      <c r="G201" s="46">
        <f>Y169</f>
        <v>2.5790736187718424</v>
      </c>
      <c r="J201" s="55">
        <f>F169</f>
        <v>4.5705874196069543E-3</v>
      </c>
      <c r="K201" s="55">
        <f>L169</f>
        <v>1.1319742296384935E-2</v>
      </c>
      <c r="L201" s="55">
        <f>R169</f>
        <v>9.8292527057863826E-3</v>
      </c>
      <c r="M201" s="55">
        <f>I169</f>
        <v>2.6095633562904383E-2</v>
      </c>
      <c r="N201" s="55">
        <f>O169</f>
        <v>5.4342111440001825E-2</v>
      </c>
      <c r="O201" s="55">
        <f>V169</f>
        <v>1.495420872483254E-2</v>
      </c>
    </row>
    <row r="202" spans="1:21">
      <c r="A202" s="43" t="s">
        <v>726</v>
      </c>
      <c r="B202" s="5">
        <f>H165</f>
        <v>3.4632867812607149</v>
      </c>
      <c r="C202" s="5">
        <f>N165</f>
        <v>1.4628098749706613</v>
      </c>
      <c r="D202" s="6">
        <f>U165</f>
        <v>5.826598013755107</v>
      </c>
      <c r="E202" s="5">
        <f>K165</f>
        <v>1.6688286203793714</v>
      </c>
      <c r="F202" s="5">
        <f>Q165</f>
        <v>0.34551581273516702</v>
      </c>
      <c r="G202" s="5">
        <f>Y165</f>
        <v>7.0820110012307476</v>
      </c>
      <c r="I202" s="43" t="s">
        <v>726</v>
      </c>
      <c r="J202" s="12">
        <f>F165</f>
        <v>3.8003703703703699E-2</v>
      </c>
      <c r="K202" s="12">
        <f>L165</f>
        <v>4.136666666666667E-2</v>
      </c>
      <c r="L202" s="12">
        <f>R165</f>
        <v>3.0866666666666671E-2</v>
      </c>
      <c r="M202" s="12">
        <f>I165</f>
        <v>9.2787037037037043E-2</v>
      </c>
      <c r="N202" s="12">
        <f>O165</f>
        <v>0.12423888888888888</v>
      </c>
      <c r="O202" s="12">
        <f>V165</f>
        <v>8.9422222222222209E-2</v>
      </c>
    </row>
    <row r="203" spans="1:21">
      <c r="A203" s="43"/>
      <c r="B203" s="46">
        <f>H170</f>
        <v>0.63833649352431154</v>
      </c>
      <c r="C203" s="46">
        <f>N170</f>
        <v>0.54142321487261325</v>
      </c>
      <c r="D203" s="46">
        <f>U170</f>
        <v>2.0185894494897574</v>
      </c>
      <c r="E203" s="46">
        <f>K170</f>
        <v>0.43599124077700785</v>
      </c>
      <c r="F203" s="46">
        <f>Q170</f>
        <v>0.31831087315068929</v>
      </c>
      <c r="G203" s="46">
        <f>Y170</f>
        <v>3.5557656036148151</v>
      </c>
      <c r="I203" s="43"/>
      <c r="J203" s="55">
        <f>F170</f>
        <v>5.3750825431502936E-3</v>
      </c>
      <c r="K203" s="55">
        <f>L170</f>
        <v>8.2676242724927258E-3</v>
      </c>
      <c r="L203" s="55">
        <f>R170</f>
        <v>6.4381890138281517E-3</v>
      </c>
      <c r="M203" s="55">
        <f>I170</f>
        <v>1.5176758953929425E-2</v>
      </c>
      <c r="N203" s="55">
        <f>O170</f>
        <v>4.1765943396238278E-2</v>
      </c>
      <c r="O203" s="55">
        <f>V170</f>
        <v>1.3640819053284363E-2</v>
      </c>
    </row>
    <row r="204" spans="1:21">
      <c r="A204" s="43" t="s">
        <v>727</v>
      </c>
      <c r="B204" s="5">
        <f>H166</f>
        <v>3.3147146804669578</v>
      </c>
      <c r="C204" s="5">
        <f>N166</f>
        <v>1.2419824337858294</v>
      </c>
      <c r="D204" s="6">
        <f>U166</f>
        <v>5.9767524849120646</v>
      </c>
      <c r="E204" s="5">
        <f>K166</f>
        <v>1.7493985206951421</v>
      </c>
      <c r="F204" s="5">
        <f>Q166</f>
        <v>0.44277191021264573</v>
      </c>
      <c r="G204" s="5">
        <f>Y166</f>
        <v>6.971774101057207</v>
      </c>
      <c r="I204" s="43" t="s">
        <v>727</v>
      </c>
      <c r="J204" s="12">
        <f>F166</f>
        <v>4.0541666666666663E-2</v>
      </c>
      <c r="K204" s="12">
        <f>L166</f>
        <v>4.0573611111111109E-2</v>
      </c>
      <c r="L204" s="12">
        <f>R166</f>
        <v>3.8141666666666664E-2</v>
      </c>
      <c r="M204" s="12">
        <f>I166</f>
        <v>9.5104166666666656E-2</v>
      </c>
      <c r="N204" s="12">
        <f>O166</f>
        <v>0.10915138888888891</v>
      </c>
      <c r="O204" s="12">
        <f>V166</f>
        <v>8.6483333333333315E-2</v>
      </c>
    </row>
    <row r="205" spans="1:21">
      <c r="B205" s="46">
        <f>H171</f>
        <v>0.46477784861903709</v>
      </c>
      <c r="C205" s="46">
        <f>N171</f>
        <v>0.40078950321130336</v>
      </c>
      <c r="D205" s="46">
        <f>U171</f>
        <v>3.6254096142542549</v>
      </c>
      <c r="E205" s="46">
        <f>K171</f>
        <v>0.45611950563310705</v>
      </c>
      <c r="F205" s="46">
        <f>Q171</f>
        <v>0.24375710651259033</v>
      </c>
      <c r="G205" s="46">
        <f>Y171</f>
        <v>3.5922018835240106</v>
      </c>
      <c r="J205" s="55">
        <f>F171</f>
        <v>6.7850865130740633E-3</v>
      </c>
      <c r="K205" s="55">
        <f>L171</f>
        <v>1.094471289344153E-2</v>
      </c>
      <c r="L205" s="55">
        <f>R171</f>
        <v>8.2069830453748854E-3</v>
      </c>
      <c r="M205" s="55">
        <f>I171</f>
        <v>1.340378004312392E-2</v>
      </c>
      <c r="N205" s="55">
        <f>O171</f>
        <v>3.3244658915086933E-2</v>
      </c>
      <c r="O205" s="55">
        <f>V171</f>
        <v>1.2799569910703719E-2</v>
      </c>
    </row>
  </sheetData>
  <autoFilter ref="A122:Y161">
    <filterColumn colId="4">
      <filters>
        <filter val="F2"/>
        <filter val="F3"/>
        <filter val="H1"/>
        <filter val="H2"/>
        <filter val="H4"/>
        <filter val="R1"/>
        <filter val="R3"/>
        <filter val="R4"/>
      </filters>
    </filterColumn>
  </autoFilter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Y205"/>
  <sheetViews>
    <sheetView workbookViewId="0">
      <pane ySplit="3" topLeftCell="A175" activePane="bottomLeft" state="frozen"/>
      <selection activeCell="E202" activeCellId="1" sqref="E202 E202:E207"/>
      <selection pane="bottomLeft"/>
    </sheetView>
  </sheetViews>
  <sheetFormatPr defaultRowHeight="12.75"/>
  <cols>
    <col min="1" max="1" width="11.28515625" customWidth="1"/>
    <col min="6" max="6" width="12.85546875" customWidth="1"/>
    <col min="8" max="8" width="9.5703125" customWidth="1"/>
    <col min="11" max="11" width="9.5703125" customWidth="1"/>
    <col min="13" max="13" width="11.28515625" customWidth="1"/>
    <col min="14" max="14" width="9.28515625" customWidth="1"/>
    <col min="17" max="17" width="9.5703125" customWidth="1"/>
    <col min="20" max="21" width="9.28515625" customWidth="1"/>
    <col min="24" max="25" width="9.28515625" customWidth="1"/>
  </cols>
  <sheetData>
    <row r="1" spans="1:25">
      <c r="A1" s="1" t="s">
        <v>771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>
      <c r="A3" s="2" t="s">
        <v>12</v>
      </c>
      <c r="B3" s="2" t="s">
        <v>60</v>
      </c>
      <c r="C3" t="s">
        <v>734</v>
      </c>
      <c r="D3" s="43" t="s">
        <v>751</v>
      </c>
      <c r="E3" s="2" t="s">
        <v>47</v>
      </c>
      <c r="F3" s="2" t="s">
        <v>0</v>
      </c>
      <c r="G3" s="2" t="s">
        <v>1</v>
      </c>
      <c r="H3" s="2" t="s">
        <v>735</v>
      </c>
      <c r="I3" s="2" t="s">
        <v>2</v>
      </c>
      <c r="J3" s="2" t="s">
        <v>3</v>
      </c>
      <c r="K3" s="2" t="s">
        <v>735</v>
      </c>
      <c r="L3" s="2" t="s">
        <v>4</v>
      </c>
      <c r="M3" s="2" t="s">
        <v>5</v>
      </c>
      <c r="N3" s="42" t="s">
        <v>735</v>
      </c>
      <c r="O3" s="2" t="s">
        <v>6</v>
      </c>
      <c r="P3" s="2" t="s">
        <v>7</v>
      </c>
      <c r="Q3" s="42" t="s">
        <v>735</v>
      </c>
      <c r="R3" s="2" t="s">
        <v>8</v>
      </c>
      <c r="S3" s="2" t="s">
        <v>9</v>
      </c>
      <c r="T3" s="42" t="s">
        <v>753</v>
      </c>
      <c r="U3" s="41" t="s">
        <v>752</v>
      </c>
      <c r="V3" s="2" t="s">
        <v>10</v>
      </c>
      <c r="W3" s="2" t="s">
        <v>11</v>
      </c>
      <c r="X3" s="42" t="s">
        <v>753</v>
      </c>
      <c r="Y3" s="41" t="s">
        <v>752</v>
      </c>
    </row>
    <row r="4" spans="1:25">
      <c r="A4" s="3" t="s">
        <v>225</v>
      </c>
      <c r="B4" s="3">
        <v>1</v>
      </c>
      <c r="C4">
        <f>81.7*9.81</f>
        <v>801.47700000000009</v>
      </c>
      <c r="D4" s="45">
        <v>1.74</v>
      </c>
      <c r="E4" s="3" t="s">
        <v>48</v>
      </c>
      <c r="F4">
        <v>6.6000000000000003E-2</v>
      </c>
      <c r="G4">
        <v>2067.9</v>
      </c>
      <c r="H4" s="2">
        <f>G4/C4</f>
        <v>2.5801114691999891</v>
      </c>
      <c r="I4" s="3">
        <v>0.106</v>
      </c>
      <c r="J4" s="3">
        <v>2064</v>
      </c>
      <c r="K4" s="2">
        <f t="shared" ref="K4:K15" si="0">J4/C4</f>
        <v>2.5752454530822466</v>
      </c>
      <c r="L4">
        <v>7.5999999999999998E-2</v>
      </c>
      <c r="M4">
        <v>897.52949999999998</v>
      </c>
      <c r="N4" s="2">
        <f t="shared" ref="N4:N15" si="1">M4/C4</f>
        <v>1.1198443623460186</v>
      </c>
      <c r="Q4" s="2"/>
      <c r="R4">
        <v>8.0000000000000002E-3</v>
      </c>
      <c r="S4">
        <v>-1.9</v>
      </c>
      <c r="T4" s="2">
        <f>ABS(S4)</f>
        <v>1.9</v>
      </c>
      <c r="U4" s="2">
        <f t="shared" ref="U4:U15" si="2">ABS(T4/(C4*D4)*1000)</f>
        <v>1.362427147614349</v>
      </c>
      <c r="V4">
        <v>8.7999999999999995E-2</v>
      </c>
      <c r="W4">
        <v>-20.65</v>
      </c>
      <c r="X4" s="2">
        <f>ABS(W4)</f>
        <v>20.65</v>
      </c>
      <c r="Y4" s="2">
        <f t="shared" ref="Y4:Y15" si="3">ABS(X4/(C4*D4)*1000)</f>
        <v>14.807431893808582</v>
      </c>
    </row>
    <row r="5" spans="1:25">
      <c r="A5" s="3" t="s">
        <v>226</v>
      </c>
      <c r="B5" s="3">
        <v>1</v>
      </c>
      <c r="C5">
        <f>81.7*9.81</f>
        <v>801.47700000000009</v>
      </c>
      <c r="D5" s="45">
        <v>1.74</v>
      </c>
      <c r="E5" s="3" t="s">
        <v>48</v>
      </c>
      <c r="F5">
        <v>5.9499999999999997E-2</v>
      </c>
      <c r="G5">
        <v>2316</v>
      </c>
      <c r="H5" s="2">
        <f t="shared" ref="H5:H68" si="4">G5/C5</f>
        <v>2.8896649560748466</v>
      </c>
      <c r="I5" s="3">
        <v>9.2700000000000005E-2</v>
      </c>
      <c r="J5" s="3">
        <v>2132</v>
      </c>
      <c r="K5" s="2">
        <f t="shared" si="0"/>
        <v>2.6600888110326308</v>
      </c>
      <c r="L5">
        <v>6.8199999999999997E-2</v>
      </c>
      <c r="M5">
        <v>975.75329999999997</v>
      </c>
      <c r="N5" s="2">
        <f t="shared" si="1"/>
        <v>1.2174439191642428</v>
      </c>
      <c r="Q5" s="2"/>
      <c r="R5">
        <v>1.5800000000000002E-2</v>
      </c>
      <c r="S5">
        <v>0.41</v>
      </c>
      <c r="T5" s="2">
        <f t="shared" ref="T5:T68" si="5">ABS(S5)</f>
        <v>0.41</v>
      </c>
      <c r="U5" s="2">
        <f t="shared" si="2"/>
        <v>0.29399743711678056</v>
      </c>
      <c r="V5">
        <v>8.0500000000000002E-2</v>
      </c>
      <c r="W5">
        <v>-24.91</v>
      </c>
      <c r="X5" s="2">
        <f t="shared" ref="X5:X68" si="6">ABS(W5)</f>
        <v>24.91</v>
      </c>
      <c r="Y5" s="2">
        <f t="shared" si="3"/>
        <v>17.862136972143912</v>
      </c>
    </row>
    <row r="6" spans="1:25">
      <c r="A6" s="3" t="s">
        <v>227</v>
      </c>
      <c r="B6" s="3">
        <v>1</v>
      </c>
      <c r="C6">
        <f>81.7*9.81</f>
        <v>801.47700000000009</v>
      </c>
      <c r="D6" s="45">
        <v>1.74</v>
      </c>
      <c r="E6" s="3" t="s">
        <v>48</v>
      </c>
      <c r="F6">
        <v>5.9400000000000001E-2</v>
      </c>
      <c r="G6">
        <v>2272.35</v>
      </c>
      <c r="H6" s="2">
        <f t="shared" si="4"/>
        <v>2.8352030064493423</v>
      </c>
      <c r="I6" s="3">
        <v>9.7799999999999998E-2</v>
      </c>
      <c r="J6" s="3">
        <v>2080</v>
      </c>
      <c r="K6" s="2">
        <f t="shared" si="0"/>
        <v>2.595208596129396</v>
      </c>
      <c r="L6">
        <v>6.9000000000000006E-2</v>
      </c>
      <c r="M6">
        <v>997.80920000000003</v>
      </c>
      <c r="N6" s="2">
        <f t="shared" si="1"/>
        <v>1.244962987085094</v>
      </c>
      <c r="Q6" s="2"/>
      <c r="R6">
        <v>7.7000000000000002E-3</v>
      </c>
      <c r="S6">
        <v>-2.54</v>
      </c>
      <c r="T6" s="2">
        <f t="shared" si="5"/>
        <v>2.54</v>
      </c>
      <c r="U6" s="2">
        <f t="shared" si="2"/>
        <v>1.8213499762844456</v>
      </c>
      <c r="V6">
        <v>8.0500000000000002E-2</v>
      </c>
      <c r="W6">
        <v>-27.75</v>
      </c>
      <c r="X6" s="2">
        <f t="shared" si="6"/>
        <v>27.75</v>
      </c>
      <c r="Y6" s="2">
        <f t="shared" si="3"/>
        <v>19.898607024367465</v>
      </c>
    </row>
    <row r="7" spans="1:25">
      <c r="A7" s="3" t="s">
        <v>228</v>
      </c>
      <c r="B7" s="3">
        <v>1</v>
      </c>
      <c r="C7">
        <f>75.5*9.81</f>
        <v>740.65500000000009</v>
      </c>
      <c r="D7" s="44">
        <v>1.78</v>
      </c>
      <c r="E7" s="3" t="s">
        <v>49</v>
      </c>
      <c r="F7">
        <v>3.6700000000000003E-2</v>
      </c>
      <c r="G7">
        <v>1971.38</v>
      </c>
      <c r="H7" s="2">
        <f t="shared" si="4"/>
        <v>2.6616710884284855</v>
      </c>
      <c r="I7">
        <v>8.4000000000000005E-2</v>
      </c>
      <c r="J7">
        <v>1741.21</v>
      </c>
      <c r="K7" s="2">
        <f t="shared" si="0"/>
        <v>2.3509056173252052</v>
      </c>
      <c r="L7">
        <v>4.3700000000000003E-2</v>
      </c>
      <c r="M7">
        <v>886.39800000000002</v>
      </c>
      <c r="N7" s="2">
        <f t="shared" si="1"/>
        <v>1.1967758268019522</v>
      </c>
      <c r="O7">
        <v>8.9200000000000002E-2</v>
      </c>
      <c r="P7">
        <v>811.68669999999997</v>
      </c>
      <c r="Q7" s="2">
        <f t="shared" ref="Q7:Q15" si="7">P7/C7</f>
        <v>1.0959038958759475</v>
      </c>
      <c r="R7">
        <v>4.9000000000000002E-2</v>
      </c>
      <c r="S7">
        <v>-13.84</v>
      </c>
      <c r="T7" s="2">
        <f t="shared" si="5"/>
        <v>13.84</v>
      </c>
      <c r="U7" s="2">
        <f t="shared" si="2"/>
        <v>10.497844338965379</v>
      </c>
      <c r="V7">
        <v>9.8000000000000004E-2</v>
      </c>
      <c r="W7">
        <v>-10.18</v>
      </c>
      <c r="X7" s="2">
        <f t="shared" si="6"/>
        <v>10.18</v>
      </c>
      <c r="Y7" s="2">
        <f t="shared" si="3"/>
        <v>7.7216803013488118</v>
      </c>
    </row>
    <row r="8" spans="1:25">
      <c r="A8" s="3" t="s">
        <v>229</v>
      </c>
      <c r="B8" s="3">
        <v>1</v>
      </c>
      <c r="C8">
        <f>75.5*9.81</f>
        <v>740.65500000000009</v>
      </c>
      <c r="D8" s="44">
        <v>1.78</v>
      </c>
      <c r="E8" s="3" t="s">
        <v>49</v>
      </c>
      <c r="F8">
        <v>4.2200000000000001E-2</v>
      </c>
      <c r="G8">
        <v>1789.59</v>
      </c>
      <c r="H8" s="2">
        <f t="shared" si="4"/>
        <v>2.416226178180124</v>
      </c>
      <c r="I8">
        <v>9.1999999999999998E-2</v>
      </c>
      <c r="J8">
        <v>1677.02</v>
      </c>
      <c r="K8" s="2">
        <f t="shared" si="0"/>
        <v>2.2642390856741663</v>
      </c>
      <c r="L8">
        <v>4.41E-2</v>
      </c>
      <c r="M8">
        <v>848.47299999999996</v>
      </c>
      <c r="N8" s="2">
        <f t="shared" si="1"/>
        <v>1.1455711498605963</v>
      </c>
      <c r="O8">
        <v>9.01E-2</v>
      </c>
      <c r="P8">
        <v>730.97270000000003</v>
      </c>
      <c r="Q8" s="2">
        <f t="shared" si="7"/>
        <v>0.98692738184444839</v>
      </c>
      <c r="R8">
        <v>5.1799999999999999E-2</v>
      </c>
      <c r="S8">
        <v>-12.14</v>
      </c>
      <c r="T8" s="2">
        <f t="shared" si="5"/>
        <v>12.14</v>
      </c>
      <c r="U8" s="2">
        <f t="shared" si="2"/>
        <v>9.2083692395259895</v>
      </c>
      <c r="V8">
        <v>9.5799999999999996E-2</v>
      </c>
      <c r="W8">
        <v>-7.66</v>
      </c>
      <c r="X8" s="2">
        <f t="shared" si="6"/>
        <v>7.66</v>
      </c>
      <c r="Y8" s="2">
        <f t="shared" si="3"/>
        <v>5.8102230951210121</v>
      </c>
    </row>
    <row r="9" spans="1:25">
      <c r="A9" s="3" t="s">
        <v>230</v>
      </c>
      <c r="B9" s="3">
        <v>1</v>
      </c>
      <c r="C9">
        <f>75.5*9.81</f>
        <v>740.65500000000009</v>
      </c>
      <c r="D9" s="44">
        <v>1.78</v>
      </c>
      <c r="E9" s="3" t="s">
        <v>49</v>
      </c>
      <c r="F9">
        <v>4.8300000000000003E-2</v>
      </c>
      <c r="G9">
        <v>1667.49</v>
      </c>
      <c r="H9" s="2">
        <f t="shared" si="4"/>
        <v>2.2513720963201487</v>
      </c>
      <c r="I9">
        <v>6.83E-2</v>
      </c>
      <c r="J9">
        <v>1699.09</v>
      </c>
      <c r="K9" s="2">
        <f t="shared" si="0"/>
        <v>2.294037034786776</v>
      </c>
      <c r="L9">
        <v>4.1700000000000001E-2</v>
      </c>
      <c r="M9">
        <v>888.04489999999998</v>
      </c>
      <c r="N9" s="2">
        <f t="shared" si="1"/>
        <v>1.1989993991804551</v>
      </c>
      <c r="O9">
        <v>6.83E-2</v>
      </c>
      <c r="P9">
        <v>816.13130000000001</v>
      </c>
      <c r="Q9" s="2">
        <f t="shared" si="7"/>
        <v>1.1019048004806555</v>
      </c>
      <c r="R9">
        <v>4.4999999999999998E-2</v>
      </c>
      <c r="S9">
        <v>-23.08</v>
      </c>
      <c r="T9" s="2">
        <f t="shared" si="5"/>
        <v>23.08</v>
      </c>
      <c r="U9" s="2">
        <f t="shared" si="2"/>
        <v>17.506520761800644</v>
      </c>
      <c r="V9">
        <v>0.11169999999999999</v>
      </c>
      <c r="W9">
        <v>-10.28</v>
      </c>
      <c r="X9" s="2">
        <f t="shared" si="6"/>
        <v>10.28</v>
      </c>
      <c r="Y9" s="2">
        <f t="shared" si="3"/>
        <v>7.797531777786423</v>
      </c>
    </row>
    <row r="10" spans="1:25">
      <c r="A10" s="3" t="s">
        <v>231</v>
      </c>
      <c r="B10" s="3">
        <v>1</v>
      </c>
      <c r="C10">
        <f>72*9.81</f>
        <v>706.32</v>
      </c>
      <c r="D10" s="44">
        <v>1.7</v>
      </c>
      <c r="E10" s="3" t="s">
        <v>50</v>
      </c>
      <c r="F10">
        <v>3.9E-2</v>
      </c>
      <c r="G10">
        <v>1739.02</v>
      </c>
      <c r="H10" s="2">
        <f t="shared" si="4"/>
        <v>2.462085173858874</v>
      </c>
      <c r="I10">
        <v>0.1062</v>
      </c>
      <c r="J10">
        <v>1775.9</v>
      </c>
      <c r="K10" s="2">
        <f t="shared" si="0"/>
        <v>2.5142994676633821</v>
      </c>
      <c r="L10">
        <v>4.3299999999999998E-2</v>
      </c>
      <c r="M10">
        <v>1169.1125</v>
      </c>
      <c r="N10" s="2">
        <f t="shared" si="1"/>
        <v>1.6552164741193791</v>
      </c>
      <c r="O10">
        <v>9.9699999999999997E-2</v>
      </c>
      <c r="P10">
        <v>995.65039999999999</v>
      </c>
      <c r="Q10" s="2">
        <f t="shared" si="7"/>
        <v>1.4096307622607316</v>
      </c>
      <c r="R10">
        <v>5.1999999999999998E-2</v>
      </c>
      <c r="S10">
        <v>-10.93</v>
      </c>
      <c r="T10" s="2">
        <f t="shared" si="5"/>
        <v>10.93</v>
      </c>
      <c r="U10" s="2">
        <f t="shared" si="2"/>
        <v>9.1026896657405718</v>
      </c>
      <c r="V10">
        <v>0.12130000000000001</v>
      </c>
      <c r="W10">
        <v>13.09</v>
      </c>
      <c r="X10" s="2">
        <f t="shared" si="6"/>
        <v>13.09</v>
      </c>
      <c r="Y10" s="2">
        <f t="shared" si="3"/>
        <v>10.90157435723185</v>
      </c>
    </row>
    <row r="11" spans="1:25">
      <c r="A11" s="3" t="s">
        <v>232</v>
      </c>
      <c r="B11" s="3">
        <v>1</v>
      </c>
      <c r="C11">
        <f>72*9.81</f>
        <v>706.32</v>
      </c>
      <c r="D11" s="44">
        <v>1.7</v>
      </c>
      <c r="E11" s="3" t="s">
        <v>50</v>
      </c>
      <c r="F11">
        <v>4.2200000000000001E-2</v>
      </c>
      <c r="G11">
        <v>2153.1799999999998</v>
      </c>
      <c r="H11" s="2">
        <f t="shared" si="4"/>
        <v>3.048448295390191</v>
      </c>
      <c r="I11">
        <v>8.6199999999999999E-2</v>
      </c>
      <c r="J11">
        <v>1819.51</v>
      </c>
      <c r="K11" s="2">
        <f t="shared" si="0"/>
        <v>2.5760420206138859</v>
      </c>
      <c r="L11">
        <v>4.2200000000000001E-2</v>
      </c>
      <c r="M11">
        <v>1296.1415999999999</v>
      </c>
      <c r="N11" s="2">
        <f t="shared" si="1"/>
        <v>1.8350628610261634</v>
      </c>
      <c r="O11">
        <v>8.9800000000000005E-2</v>
      </c>
      <c r="P11">
        <v>993.34699999999998</v>
      </c>
      <c r="Q11" s="2">
        <f t="shared" si="7"/>
        <v>1.4063696341601539</v>
      </c>
      <c r="R11">
        <v>4.7699999999999999E-2</v>
      </c>
      <c r="S11">
        <v>-20.14</v>
      </c>
      <c r="T11" s="2">
        <f t="shared" si="5"/>
        <v>20.14</v>
      </c>
      <c r="U11" s="2">
        <f t="shared" si="2"/>
        <v>16.772934114182537</v>
      </c>
      <c r="V11">
        <v>8.9800000000000005E-2</v>
      </c>
      <c r="W11">
        <v>-10.98</v>
      </c>
      <c r="X11" s="2">
        <f t="shared" si="6"/>
        <v>10.98</v>
      </c>
      <c r="Y11" s="2">
        <f t="shared" si="3"/>
        <v>9.1443305150806484</v>
      </c>
    </row>
    <row r="12" spans="1:25">
      <c r="A12" s="3" t="s">
        <v>233</v>
      </c>
      <c r="B12" s="3">
        <v>1</v>
      </c>
      <c r="C12">
        <f>72*9.81</f>
        <v>706.32</v>
      </c>
      <c r="D12" s="44">
        <v>1.7</v>
      </c>
      <c r="E12" s="3" t="s">
        <v>50</v>
      </c>
      <c r="F12">
        <v>3.9600000000000003E-2</v>
      </c>
      <c r="G12">
        <v>1780.28</v>
      </c>
      <c r="H12" s="2">
        <f t="shared" si="4"/>
        <v>2.5205006229471061</v>
      </c>
      <c r="I12">
        <v>0.10630000000000001</v>
      </c>
      <c r="J12">
        <v>1685.18</v>
      </c>
      <c r="K12" s="2">
        <f t="shared" si="0"/>
        <v>2.3858591006909049</v>
      </c>
      <c r="L12">
        <v>4.58E-2</v>
      </c>
      <c r="M12">
        <v>1052.1217999999999</v>
      </c>
      <c r="N12" s="2">
        <f t="shared" si="1"/>
        <v>1.4895823422811187</v>
      </c>
      <c r="O12">
        <v>0.1</v>
      </c>
      <c r="P12">
        <v>898.22789999999998</v>
      </c>
      <c r="Q12" s="2">
        <f t="shared" si="7"/>
        <v>1.2717010703363913</v>
      </c>
      <c r="R12">
        <v>3.9600000000000003E-2</v>
      </c>
      <c r="S12">
        <v>10.210000000000001</v>
      </c>
      <c r="T12" s="2">
        <f t="shared" si="5"/>
        <v>10.210000000000001</v>
      </c>
      <c r="U12" s="2">
        <f t="shared" si="2"/>
        <v>8.5030614352434828</v>
      </c>
      <c r="V12">
        <v>7.7100000000000002E-2</v>
      </c>
      <c r="W12">
        <v>20.81</v>
      </c>
      <c r="X12" s="2">
        <f t="shared" si="6"/>
        <v>20.81</v>
      </c>
      <c r="Y12" s="2">
        <f t="shared" si="3"/>
        <v>17.330921495339553</v>
      </c>
    </row>
    <row r="13" spans="1:25">
      <c r="A13" s="3" t="s">
        <v>234</v>
      </c>
      <c r="B13" s="3">
        <v>1</v>
      </c>
      <c r="C13">
        <f>78*9.81</f>
        <v>765.18000000000006</v>
      </c>
      <c r="D13" s="44">
        <v>1.8</v>
      </c>
      <c r="E13" s="3" t="s">
        <v>51</v>
      </c>
      <c r="F13">
        <v>3.1300000000000001E-2</v>
      </c>
      <c r="G13">
        <v>2346.33</v>
      </c>
      <c r="H13" s="2">
        <f t="shared" si="4"/>
        <v>3.0663765388536026</v>
      </c>
      <c r="I13">
        <v>9.1700000000000004E-2</v>
      </c>
      <c r="J13">
        <v>1729.83</v>
      </c>
      <c r="K13" s="2">
        <f t="shared" si="0"/>
        <v>2.2606837606837602</v>
      </c>
      <c r="L13">
        <v>3.5400000000000001E-2</v>
      </c>
      <c r="M13">
        <v>1134.0634</v>
      </c>
      <c r="N13" s="2">
        <f t="shared" si="1"/>
        <v>1.4820870906192005</v>
      </c>
      <c r="O13">
        <v>8.1299999999999997E-2</v>
      </c>
      <c r="P13">
        <v>698.33439999999996</v>
      </c>
      <c r="Q13" s="2">
        <f t="shared" si="7"/>
        <v>0.91264068585169489</v>
      </c>
      <c r="R13">
        <v>3.1300000000000001E-2</v>
      </c>
      <c r="S13">
        <v>4.09</v>
      </c>
      <c r="T13" s="2">
        <f t="shared" si="5"/>
        <v>4.09</v>
      </c>
      <c r="U13" s="2">
        <f t="shared" si="2"/>
        <v>2.9695264149902272</v>
      </c>
      <c r="V13">
        <v>6.6699999999999995E-2</v>
      </c>
      <c r="W13">
        <v>-12.78</v>
      </c>
      <c r="X13" s="2">
        <f t="shared" si="6"/>
        <v>12.78</v>
      </c>
      <c r="Y13" s="2">
        <f t="shared" si="3"/>
        <v>9.2788624898716634</v>
      </c>
    </row>
    <row r="14" spans="1:25">
      <c r="A14" s="3" t="s">
        <v>235</v>
      </c>
      <c r="B14" s="3">
        <v>1</v>
      </c>
      <c r="C14">
        <f>78*9.81</f>
        <v>765.18000000000006</v>
      </c>
      <c r="D14" s="44">
        <v>1.8</v>
      </c>
      <c r="E14" s="3" t="s">
        <v>51</v>
      </c>
      <c r="F14">
        <v>3.4000000000000002E-2</v>
      </c>
      <c r="G14">
        <v>1947.19</v>
      </c>
      <c r="H14" s="2">
        <f t="shared" si="4"/>
        <v>2.5447476410779162</v>
      </c>
      <c r="I14">
        <v>9.1999999999999998E-2</v>
      </c>
      <c r="J14">
        <v>1854.98</v>
      </c>
      <c r="K14" s="2">
        <f t="shared" si="0"/>
        <v>2.4242400480932589</v>
      </c>
      <c r="L14">
        <v>3.7999999999999999E-2</v>
      </c>
      <c r="M14">
        <v>942.15890000000002</v>
      </c>
      <c r="N14" s="2">
        <f t="shared" si="1"/>
        <v>1.2312905460153165</v>
      </c>
      <c r="O14">
        <v>0.09</v>
      </c>
      <c r="P14">
        <v>877.55700000000002</v>
      </c>
      <c r="Q14" s="2">
        <f t="shared" si="7"/>
        <v>1.1468634831020152</v>
      </c>
      <c r="R14">
        <v>3.2000000000000001E-2</v>
      </c>
      <c r="S14">
        <v>3.05</v>
      </c>
      <c r="T14" s="2">
        <f t="shared" si="5"/>
        <v>3.05</v>
      </c>
      <c r="U14" s="2">
        <f t="shared" si="2"/>
        <v>2.2144390136235188</v>
      </c>
      <c r="V14">
        <v>6.2E-2</v>
      </c>
      <c r="W14">
        <v>-13.53</v>
      </c>
      <c r="X14" s="2">
        <f t="shared" si="6"/>
        <v>13.53</v>
      </c>
      <c r="Y14" s="2">
        <f t="shared" si="3"/>
        <v>9.8233966735495777</v>
      </c>
    </row>
    <row r="15" spans="1:25">
      <c r="A15" s="3" t="s">
        <v>236</v>
      </c>
      <c r="B15" s="3">
        <v>1</v>
      </c>
      <c r="C15">
        <f>78*9.81</f>
        <v>765.18000000000006</v>
      </c>
      <c r="D15" s="44">
        <v>1.8</v>
      </c>
      <c r="E15" s="3" t="s">
        <v>51</v>
      </c>
      <c r="F15">
        <v>4.4999999999999998E-2</v>
      </c>
      <c r="G15">
        <v>2188.84</v>
      </c>
      <c r="H15" s="2">
        <f t="shared" si="4"/>
        <v>2.8605556862437598</v>
      </c>
      <c r="I15">
        <v>0.10580000000000001</v>
      </c>
      <c r="J15">
        <v>1883.36</v>
      </c>
      <c r="K15" s="2">
        <f t="shared" si="0"/>
        <v>2.4613293604119288</v>
      </c>
      <c r="L15">
        <v>5.1799999999999999E-2</v>
      </c>
      <c r="M15">
        <v>981.57560000000001</v>
      </c>
      <c r="N15" s="2">
        <f t="shared" si="1"/>
        <v>1.2828035233539821</v>
      </c>
      <c r="O15">
        <v>0.1013</v>
      </c>
      <c r="P15">
        <v>841.53539999999998</v>
      </c>
      <c r="Q15" s="2">
        <f t="shared" si="7"/>
        <v>1.0997875009801614</v>
      </c>
      <c r="R15">
        <v>1.1299999999999999E-2</v>
      </c>
      <c r="S15">
        <v>-3</v>
      </c>
      <c r="T15" s="2">
        <f t="shared" si="5"/>
        <v>3</v>
      </c>
      <c r="U15" s="2">
        <f t="shared" si="2"/>
        <v>2.178136734711658</v>
      </c>
      <c r="V15">
        <v>7.6499999999999999E-2</v>
      </c>
      <c r="W15">
        <v>-16.73</v>
      </c>
      <c r="X15" s="2">
        <f t="shared" si="6"/>
        <v>16.73</v>
      </c>
      <c r="Y15" s="2">
        <f t="shared" si="3"/>
        <v>12.146742523908681</v>
      </c>
    </row>
    <row r="16" spans="1:25">
      <c r="A16" s="3"/>
      <c r="B16" s="3">
        <v>1</v>
      </c>
      <c r="C16">
        <f>85*9.81</f>
        <v>833.85</v>
      </c>
      <c r="D16" s="44">
        <v>1.95</v>
      </c>
      <c r="E16" s="3" t="s">
        <v>90</v>
      </c>
      <c r="H16" s="2"/>
      <c r="K16" s="2"/>
      <c r="N16" s="2"/>
      <c r="Q16" s="2"/>
      <c r="T16" s="2"/>
      <c r="U16" s="2"/>
      <c r="X16" s="2"/>
      <c r="Y16" s="2"/>
    </row>
    <row r="17" spans="1:25">
      <c r="A17" s="3"/>
      <c r="B17" s="3">
        <v>1</v>
      </c>
      <c r="C17">
        <f>85*9.81</f>
        <v>833.85</v>
      </c>
      <c r="D17" s="44">
        <v>1.95</v>
      </c>
      <c r="E17" s="3" t="s">
        <v>90</v>
      </c>
      <c r="H17" s="2"/>
      <c r="K17" s="2"/>
      <c r="N17" s="2"/>
      <c r="Q17" s="2"/>
      <c r="T17" s="2"/>
      <c r="U17" s="2"/>
      <c r="X17" s="2"/>
      <c r="Y17" s="2"/>
    </row>
    <row r="18" spans="1:25">
      <c r="A18" s="3"/>
      <c r="B18" s="3">
        <v>1</v>
      </c>
      <c r="C18">
        <f>85*9.81</f>
        <v>833.85</v>
      </c>
      <c r="D18" s="44">
        <v>1.95</v>
      </c>
      <c r="E18" s="3" t="s">
        <v>90</v>
      </c>
      <c r="H18" s="2"/>
      <c r="K18" s="2"/>
      <c r="N18" s="2"/>
      <c r="Q18" s="2"/>
      <c r="T18" s="2"/>
      <c r="U18" s="2"/>
      <c r="X18" s="2"/>
      <c r="Y18" s="2"/>
    </row>
    <row r="19" spans="1:25">
      <c r="A19" s="3" t="s">
        <v>237</v>
      </c>
      <c r="B19" s="3">
        <v>1</v>
      </c>
      <c r="C19">
        <f>67*9.81</f>
        <v>657.27</v>
      </c>
      <c r="D19" s="44">
        <v>1.79</v>
      </c>
      <c r="E19" s="3" t="s">
        <v>52</v>
      </c>
      <c r="F19">
        <v>4.2200000000000001E-2</v>
      </c>
      <c r="G19">
        <v>1298.6099999999999</v>
      </c>
      <c r="H19" s="2">
        <f t="shared" si="4"/>
        <v>1.9757633849103107</v>
      </c>
      <c r="I19">
        <v>0.10539999999999999</v>
      </c>
      <c r="J19">
        <v>1605.51</v>
      </c>
      <c r="K19" s="2">
        <f>J19/C19</f>
        <v>2.4426947829659045</v>
      </c>
      <c r="L19">
        <v>5.3699999999999998E-2</v>
      </c>
      <c r="M19">
        <v>835</v>
      </c>
      <c r="N19" s="2">
        <f>M19/C19</f>
        <v>1.2704063778964505</v>
      </c>
      <c r="O19">
        <v>9.1999999999999998E-2</v>
      </c>
      <c r="P19">
        <v>959.31650000000002</v>
      </c>
      <c r="Q19" s="2">
        <f t="shared" ref="Q19:Q42" si="8">P19/C19</f>
        <v>1.4595470658937728</v>
      </c>
      <c r="R19">
        <v>9.5999999999999992E-3</v>
      </c>
      <c r="S19">
        <v>-2.89</v>
      </c>
      <c r="T19" s="2">
        <f t="shared" si="5"/>
        <v>2.89</v>
      </c>
      <c r="U19" s="2">
        <f t="shared" ref="U19:U42" si="9">ABS(T19/(C19*D19)*1000)</f>
        <v>2.4564108200051797</v>
      </c>
      <c r="V19">
        <v>6.9000000000000006E-2</v>
      </c>
      <c r="W19">
        <v>-15.41</v>
      </c>
      <c r="X19" s="2">
        <f t="shared" si="6"/>
        <v>15.41</v>
      </c>
      <c r="Y19" s="2">
        <f t="shared" ref="Y19:Y42" si="10">ABS(X19/(C19*D19)*1000)</f>
        <v>13.09802447622139</v>
      </c>
    </row>
    <row r="20" spans="1:25">
      <c r="A20" s="3" t="s">
        <v>237</v>
      </c>
      <c r="B20" s="3">
        <v>1</v>
      </c>
      <c r="C20">
        <f>67*9.81</f>
        <v>657.27</v>
      </c>
      <c r="D20" s="44">
        <v>1.79</v>
      </c>
      <c r="E20" s="3" t="s">
        <v>52</v>
      </c>
      <c r="F20">
        <v>4.2200000000000001E-2</v>
      </c>
      <c r="G20">
        <v>1298.6099999999999</v>
      </c>
      <c r="H20" s="2">
        <f t="shared" si="4"/>
        <v>1.9757633849103107</v>
      </c>
      <c r="I20">
        <v>0.10539999999999999</v>
      </c>
      <c r="J20">
        <v>1605.51</v>
      </c>
      <c r="K20" s="2">
        <f>J20/C20</f>
        <v>2.4426947829659045</v>
      </c>
      <c r="L20">
        <v>5.3699999999999998E-2</v>
      </c>
      <c r="M20">
        <v>835</v>
      </c>
      <c r="N20" s="2">
        <f>M20/C20</f>
        <v>1.2704063778964505</v>
      </c>
      <c r="O20">
        <v>9.1999999999999998E-2</v>
      </c>
      <c r="P20">
        <v>959.31650000000002</v>
      </c>
      <c r="Q20" s="2">
        <f t="shared" si="8"/>
        <v>1.4595470658937728</v>
      </c>
      <c r="R20">
        <v>9.5999999999999992E-3</v>
      </c>
      <c r="S20">
        <v>-2.89</v>
      </c>
      <c r="T20" s="2">
        <f t="shared" si="5"/>
        <v>2.89</v>
      </c>
      <c r="U20" s="2">
        <f t="shared" si="9"/>
        <v>2.4564108200051797</v>
      </c>
      <c r="V20">
        <v>6.9000000000000006E-2</v>
      </c>
      <c r="W20">
        <v>-15.41</v>
      </c>
      <c r="X20" s="2">
        <f t="shared" si="6"/>
        <v>15.41</v>
      </c>
      <c r="Y20" s="2">
        <f t="shared" si="10"/>
        <v>13.09802447622139</v>
      </c>
    </row>
    <row r="21" spans="1:25">
      <c r="A21" s="3" t="s">
        <v>238</v>
      </c>
      <c r="B21" s="3">
        <v>1</v>
      </c>
      <c r="C21">
        <f>67*9.81</f>
        <v>657.27</v>
      </c>
      <c r="D21" s="44">
        <v>1.79</v>
      </c>
      <c r="E21" s="3" t="s">
        <v>52</v>
      </c>
      <c r="F21">
        <v>4.1700000000000001E-2</v>
      </c>
      <c r="G21">
        <v>2141.0700000000002</v>
      </c>
      <c r="H21" s="2">
        <f t="shared" si="4"/>
        <v>3.2575197407458125</v>
      </c>
      <c r="I21">
        <v>0.11459999999999999</v>
      </c>
      <c r="J21">
        <v>1551.68</v>
      </c>
      <c r="K21" s="2">
        <f>J21/C21</f>
        <v>2.360795411322592</v>
      </c>
      <c r="L21">
        <v>5.4199999999999998E-2</v>
      </c>
      <c r="M21">
        <v>980.89189999999996</v>
      </c>
      <c r="N21" s="2">
        <f>M21/C21</f>
        <v>1.4923728452538529</v>
      </c>
      <c r="O21">
        <v>0.1</v>
      </c>
      <c r="P21">
        <v>1001.5874</v>
      </c>
      <c r="Q21" s="2">
        <f t="shared" si="8"/>
        <v>1.5238599053661357</v>
      </c>
      <c r="R21">
        <v>8.3000000000000001E-3</v>
      </c>
      <c r="S21">
        <v>-12.39</v>
      </c>
      <c r="T21" s="2">
        <f t="shared" si="5"/>
        <v>12.39</v>
      </c>
      <c r="U21" s="2">
        <f t="shared" si="9"/>
        <v>10.531117667773071</v>
      </c>
      <c r="V21">
        <v>7.2900000000000006E-2</v>
      </c>
      <c r="W21">
        <v>-13.29</v>
      </c>
      <c r="X21" s="2">
        <f t="shared" si="6"/>
        <v>13.29</v>
      </c>
      <c r="Y21" s="2">
        <f t="shared" si="10"/>
        <v>11.296089895456344</v>
      </c>
    </row>
    <row r="22" spans="1:25">
      <c r="A22" s="3" t="s">
        <v>239</v>
      </c>
      <c r="B22" s="3">
        <v>1</v>
      </c>
      <c r="C22">
        <f>72.5*9.81</f>
        <v>711.22500000000002</v>
      </c>
      <c r="D22" s="44">
        <v>1.79</v>
      </c>
      <c r="E22" s="3" t="s">
        <v>53</v>
      </c>
      <c r="F22">
        <v>4.2799999999999998E-2</v>
      </c>
      <c r="G22">
        <v>1839.44</v>
      </c>
      <c r="H22" s="2">
        <f t="shared" si="4"/>
        <v>2.586298288164786</v>
      </c>
      <c r="I22">
        <v>0.1147</v>
      </c>
      <c r="J22">
        <v>1561.82</v>
      </c>
      <c r="K22" s="2">
        <f>J22/C22</f>
        <v>2.1959576786530279</v>
      </c>
      <c r="L22">
        <v>6.7999999999999996E-3</v>
      </c>
      <c r="M22">
        <v>14.9574</v>
      </c>
      <c r="N22" s="2">
        <f>M22/C22</f>
        <v>2.1030475587894126E-2</v>
      </c>
      <c r="O22">
        <v>9.9000000000000005E-2</v>
      </c>
      <c r="P22">
        <v>1039.4656</v>
      </c>
      <c r="Q22" s="2">
        <f t="shared" si="8"/>
        <v>1.4615144293296776</v>
      </c>
      <c r="R22">
        <v>5.6300000000000003E-2</v>
      </c>
      <c r="S22">
        <v>6.95</v>
      </c>
      <c r="T22" s="2">
        <f t="shared" si="5"/>
        <v>6.95</v>
      </c>
      <c r="U22" s="2">
        <f t="shared" si="9"/>
        <v>5.4591466332676859</v>
      </c>
      <c r="V22">
        <v>0.1305</v>
      </c>
      <c r="W22">
        <v>-16.02</v>
      </c>
      <c r="X22" s="2">
        <f t="shared" si="6"/>
        <v>16.02</v>
      </c>
      <c r="Y22" s="2">
        <f t="shared" si="10"/>
        <v>12.583529361863068</v>
      </c>
    </row>
    <row r="23" spans="1:25">
      <c r="A23" s="3" t="s">
        <v>240</v>
      </c>
      <c r="B23" s="3">
        <v>1</v>
      </c>
      <c r="C23">
        <f>72.5*9.81</f>
        <v>711.22500000000002</v>
      </c>
      <c r="D23" s="44">
        <v>1.79</v>
      </c>
      <c r="E23" s="3" t="s">
        <v>53</v>
      </c>
      <c r="F23">
        <v>4.2799999999999998E-2</v>
      </c>
      <c r="G23">
        <v>1839.44</v>
      </c>
      <c r="H23" s="2">
        <f t="shared" si="4"/>
        <v>2.586298288164786</v>
      </c>
      <c r="I23">
        <v>0.1147</v>
      </c>
      <c r="J23">
        <v>1561.82</v>
      </c>
      <c r="K23" s="2">
        <f>J23/C23</f>
        <v>2.1959576786530279</v>
      </c>
      <c r="L23">
        <v>6.7999999999999996E-3</v>
      </c>
      <c r="M23">
        <v>14.9574</v>
      </c>
      <c r="N23" s="2">
        <f>M23/C23</f>
        <v>2.1030475587894126E-2</v>
      </c>
      <c r="O23">
        <v>9.9000000000000005E-2</v>
      </c>
      <c r="P23">
        <v>1039.4656</v>
      </c>
      <c r="Q23" s="2">
        <f t="shared" si="8"/>
        <v>1.4615144293296776</v>
      </c>
      <c r="R23">
        <v>5.6300000000000003E-2</v>
      </c>
      <c r="S23">
        <v>6.95</v>
      </c>
      <c r="T23" s="2">
        <f t="shared" si="5"/>
        <v>6.95</v>
      </c>
      <c r="U23" s="2">
        <f t="shared" si="9"/>
        <v>5.4591466332676859</v>
      </c>
      <c r="V23">
        <v>0.1305</v>
      </c>
      <c r="W23">
        <v>-16.02</v>
      </c>
      <c r="X23" s="2">
        <f t="shared" si="6"/>
        <v>16.02</v>
      </c>
      <c r="Y23" s="2">
        <f t="shared" si="10"/>
        <v>12.583529361863068</v>
      </c>
    </row>
    <row r="24" spans="1:25">
      <c r="A24" s="3" t="s">
        <v>241</v>
      </c>
      <c r="B24" s="3">
        <v>1</v>
      </c>
      <c r="C24">
        <f>72.5*9.81</f>
        <v>711.22500000000002</v>
      </c>
      <c r="D24" s="44">
        <v>1.79</v>
      </c>
      <c r="E24" s="3" t="s">
        <v>53</v>
      </c>
      <c r="F24">
        <v>4.1200000000000001E-2</v>
      </c>
      <c r="G24">
        <v>1718.83</v>
      </c>
      <c r="H24" s="2">
        <f t="shared" si="4"/>
        <v>2.4167176350662589</v>
      </c>
      <c r="K24" s="2"/>
      <c r="L24">
        <v>5.5399999999999998E-2</v>
      </c>
      <c r="M24">
        <v>861.89099999999996</v>
      </c>
      <c r="N24" s="2"/>
      <c r="O24">
        <v>0.15040000000000001</v>
      </c>
      <c r="P24">
        <v>28.124099999999999</v>
      </c>
      <c r="Q24" s="2">
        <f t="shared" si="8"/>
        <v>3.9543182537171775E-2</v>
      </c>
      <c r="R24">
        <v>5.2200000000000003E-2</v>
      </c>
      <c r="S24">
        <v>-9.91</v>
      </c>
      <c r="T24" s="2">
        <f t="shared" si="5"/>
        <v>9.91</v>
      </c>
      <c r="U24" s="2">
        <f t="shared" si="9"/>
        <v>7.784193256932773</v>
      </c>
      <c r="V24">
        <v>0.1187</v>
      </c>
      <c r="W24">
        <v>1.95</v>
      </c>
      <c r="X24" s="2">
        <f t="shared" si="6"/>
        <v>1.95</v>
      </c>
      <c r="Y24" s="2">
        <f t="shared" si="10"/>
        <v>1.5317030122117967</v>
      </c>
    </row>
    <row r="25" spans="1:25">
      <c r="A25" s="3" t="s">
        <v>242</v>
      </c>
      <c r="B25" s="3">
        <v>1</v>
      </c>
      <c r="C25">
        <f>62*9.81</f>
        <v>608.22</v>
      </c>
      <c r="D25" s="44">
        <v>1.66</v>
      </c>
      <c r="E25" s="3" t="s">
        <v>54</v>
      </c>
      <c r="F25">
        <v>3.8300000000000001E-2</v>
      </c>
      <c r="G25">
        <v>1598.33</v>
      </c>
      <c r="H25" s="2">
        <f t="shared" si="4"/>
        <v>2.6278813587188843</v>
      </c>
      <c r="I25">
        <v>0.10349999999999999</v>
      </c>
      <c r="J25">
        <v>1301.31</v>
      </c>
      <c r="K25" s="2">
        <f t="shared" ref="K25:K41" si="11">J25/C25</f>
        <v>2.1395383249482092</v>
      </c>
      <c r="L25">
        <v>4.0500000000000001E-2</v>
      </c>
      <c r="M25">
        <v>821.96789999999999</v>
      </c>
      <c r="N25" s="2">
        <f t="shared" ref="N25:N32" si="12">M25/C25</f>
        <v>1.3514318832001577</v>
      </c>
      <c r="O25">
        <v>0.09</v>
      </c>
      <c r="P25">
        <v>646.73530000000005</v>
      </c>
      <c r="Q25" s="2">
        <f t="shared" si="8"/>
        <v>1.063324619381145</v>
      </c>
      <c r="R25">
        <v>5.3999999999999999E-2</v>
      </c>
      <c r="S25">
        <v>-9.01</v>
      </c>
      <c r="T25" s="2">
        <f t="shared" si="5"/>
        <v>9.01</v>
      </c>
      <c r="U25" s="2">
        <f t="shared" si="9"/>
        <v>8.9239269398794736</v>
      </c>
      <c r="V25">
        <v>0.09</v>
      </c>
      <c r="W25">
        <v>-7.56</v>
      </c>
      <c r="X25" s="2">
        <f t="shared" si="6"/>
        <v>7.56</v>
      </c>
      <c r="Y25" s="2">
        <f t="shared" si="10"/>
        <v>7.4877788751929879</v>
      </c>
    </row>
    <row r="26" spans="1:25">
      <c r="A26" s="3" t="s">
        <v>243</v>
      </c>
      <c r="B26" s="3">
        <v>1</v>
      </c>
      <c r="C26">
        <f>62*9.81</f>
        <v>608.22</v>
      </c>
      <c r="D26" s="44">
        <v>1.66</v>
      </c>
      <c r="E26" s="3" t="s">
        <v>54</v>
      </c>
      <c r="F26">
        <v>0.05</v>
      </c>
      <c r="G26">
        <v>1630.54</v>
      </c>
      <c r="H26" s="2">
        <f t="shared" si="4"/>
        <v>2.6808391700371574</v>
      </c>
      <c r="I26">
        <v>0.14249999999999999</v>
      </c>
      <c r="J26">
        <v>1274.5899999999999</v>
      </c>
      <c r="K26" s="2">
        <f t="shared" si="11"/>
        <v>2.0956068527835319</v>
      </c>
      <c r="L26">
        <v>5.7500000000000002E-2</v>
      </c>
      <c r="M26">
        <v>777.12170000000003</v>
      </c>
      <c r="N26" s="2">
        <f t="shared" si="12"/>
        <v>1.2776983657229293</v>
      </c>
      <c r="O26">
        <v>0.1125</v>
      </c>
      <c r="P26">
        <v>561.99749999999995</v>
      </c>
      <c r="Q26" s="2">
        <f t="shared" si="8"/>
        <v>0.92400364999506746</v>
      </c>
      <c r="R26">
        <v>0.01</v>
      </c>
      <c r="S26">
        <v>-2.96</v>
      </c>
      <c r="T26" s="2">
        <f t="shared" si="5"/>
        <v>2.96</v>
      </c>
      <c r="U26" s="2">
        <f t="shared" si="9"/>
        <v>2.9317229458427572</v>
      </c>
      <c r="V26">
        <v>0.15</v>
      </c>
      <c r="W26">
        <v>7.76</v>
      </c>
      <c r="X26" s="2">
        <f t="shared" si="6"/>
        <v>7.76</v>
      </c>
      <c r="Y26" s="2">
        <f t="shared" si="10"/>
        <v>7.6858682634256068</v>
      </c>
    </row>
    <row r="27" spans="1:25">
      <c r="A27" s="3" t="s">
        <v>244</v>
      </c>
      <c r="B27" s="3">
        <v>1</v>
      </c>
      <c r="C27">
        <f>62*9.81</f>
        <v>608.22</v>
      </c>
      <c r="D27" s="44">
        <v>1.66</v>
      </c>
      <c r="E27" s="3" t="s">
        <v>54</v>
      </c>
      <c r="F27">
        <v>3.6799999999999999E-2</v>
      </c>
      <c r="G27">
        <v>1702.08</v>
      </c>
      <c r="H27" s="2">
        <f t="shared" si="4"/>
        <v>2.798461083160698</v>
      </c>
      <c r="I27">
        <v>0.10829999999999999</v>
      </c>
      <c r="J27">
        <v>1278.6300000000001</v>
      </c>
      <c r="K27" s="2">
        <f t="shared" si="11"/>
        <v>2.1022491861497485</v>
      </c>
      <c r="L27">
        <v>4.5499999999999999E-2</v>
      </c>
      <c r="M27">
        <v>835.35469999999998</v>
      </c>
      <c r="N27" s="2">
        <f t="shared" si="12"/>
        <v>1.3734416822860149</v>
      </c>
      <c r="O27">
        <v>9.5299999999999996E-2</v>
      </c>
      <c r="P27">
        <v>626.63729999999998</v>
      </c>
      <c r="Q27" s="2">
        <f t="shared" si="8"/>
        <v>1.0302806550261419</v>
      </c>
      <c r="R27">
        <v>2.5999999999999999E-2</v>
      </c>
      <c r="S27">
        <v>-9.27</v>
      </c>
      <c r="T27" s="2">
        <f t="shared" si="5"/>
        <v>9.27</v>
      </c>
      <c r="U27" s="2">
        <f t="shared" si="9"/>
        <v>9.1814431445818787</v>
      </c>
      <c r="V27">
        <v>0.16900000000000001</v>
      </c>
      <c r="W27">
        <v>-6.02</v>
      </c>
      <c r="X27" s="2">
        <f t="shared" si="6"/>
        <v>6.02</v>
      </c>
      <c r="Y27" s="2">
        <f t="shared" si="10"/>
        <v>5.9624905858018238</v>
      </c>
    </row>
    <row r="28" spans="1:25">
      <c r="A28" s="3" t="s">
        <v>245</v>
      </c>
      <c r="B28" s="3">
        <v>1</v>
      </c>
      <c r="C28">
        <f>55.5*9.81</f>
        <v>544.45500000000004</v>
      </c>
      <c r="D28" s="44">
        <v>1.55</v>
      </c>
      <c r="E28" s="3" t="s">
        <v>55</v>
      </c>
      <c r="F28">
        <v>5.1299999999999998E-2</v>
      </c>
      <c r="G28">
        <v>1160</v>
      </c>
      <c r="H28" s="2">
        <f t="shared" si="4"/>
        <v>2.1305709379103872</v>
      </c>
      <c r="I28">
        <v>9.7199999999999995E-2</v>
      </c>
      <c r="J28">
        <v>1279.3399999999999</v>
      </c>
      <c r="K28" s="2">
        <f t="shared" si="11"/>
        <v>2.3497626066433401</v>
      </c>
      <c r="L28">
        <v>4.7699999999999999E-2</v>
      </c>
      <c r="M28">
        <v>491.78820000000002</v>
      </c>
      <c r="N28" s="2">
        <f t="shared" si="12"/>
        <v>0.90326693666143199</v>
      </c>
      <c r="O28">
        <v>0.10630000000000001</v>
      </c>
      <c r="P28">
        <v>492.13619999999997</v>
      </c>
      <c r="Q28" s="2">
        <f t="shared" si="8"/>
        <v>0.90390610794280513</v>
      </c>
      <c r="R28">
        <v>9.1999999999999998E-3</v>
      </c>
      <c r="S28">
        <v>-3.57</v>
      </c>
      <c r="T28" s="2">
        <f t="shared" si="5"/>
        <v>3.57</v>
      </c>
      <c r="U28" s="2">
        <f t="shared" si="9"/>
        <v>4.2303327298888105</v>
      </c>
      <c r="V28">
        <v>0.1082</v>
      </c>
      <c r="W28">
        <v>5.16</v>
      </c>
      <c r="X28" s="2">
        <f t="shared" si="6"/>
        <v>5.16</v>
      </c>
      <c r="Y28" s="2">
        <f t="shared" si="10"/>
        <v>6.1144305003434916</v>
      </c>
    </row>
    <row r="29" spans="1:25">
      <c r="A29" s="3" t="s">
        <v>246</v>
      </c>
      <c r="B29" s="3">
        <v>1</v>
      </c>
      <c r="C29">
        <f>55.5*9.81</f>
        <v>544.45500000000004</v>
      </c>
      <c r="D29" s="44">
        <v>1.55</v>
      </c>
      <c r="E29" s="3" t="s">
        <v>55</v>
      </c>
      <c r="F29">
        <v>5.3199999999999997E-2</v>
      </c>
      <c r="G29">
        <v>1423.4</v>
      </c>
      <c r="H29" s="2">
        <f t="shared" si="4"/>
        <v>2.6143574767427977</v>
      </c>
      <c r="I29">
        <v>8.6199999999999999E-2</v>
      </c>
      <c r="J29">
        <v>1376.19</v>
      </c>
      <c r="K29" s="2">
        <f t="shared" si="11"/>
        <v>2.5276469129680139</v>
      </c>
      <c r="L29">
        <v>4.3999999999999997E-2</v>
      </c>
      <c r="M29">
        <v>669.98249999999996</v>
      </c>
      <c r="N29" s="2">
        <f t="shared" si="12"/>
        <v>1.230556244317712</v>
      </c>
      <c r="O29">
        <v>9.1700000000000004E-2</v>
      </c>
      <c r="P29">
        <v>598.05859999999996</v>
      </c>
      <c r="Q29" s="2">
        <f t="shared" si="8"/>
        <v>1.0984536830408389</v>
      </c>
      <c r="R29">
        <v>9.1999999999999998E-3</v>
      </c>
      <c r="S29">
        <v>-4.68</v>
      </c>
      <c r="T29" s="2">
        <f t="shared" si="5"/>
        <v>4.68</v>
      </c>
      <c r="U29" s="2">
        <f t="shared" si="9"/>
        <v>5.5456462677533986</v>
      </c>
      <c r="V29">
        <v>0.15770000000000001</v>
      </c>
      <c r="W29">
        <v>5.69</v>
      </c>
      <c r="X29" s="2">
        <f t="shared" si="6"/>
        <v>5.69</v>
      </c>
      <c r="Y29" s="2">
        <f t="shared" si="10"/>
        <v>6.7424630904950522</v>
      </c>
    </row>
    <row r="30" spans="1:25">
      <c r="A30" s="3" t="s">
        <v>247</v>
      </c>
      <c r="B30" s="3">
        <v>1</v>
      </c>
      <c r="C30">
        <f>55.5*9.81</f>
        <v>544.45500000000004</v>
      </c>
      <c r="D30" s="44">
        <v>1.55</v>
      </c>
      <c r="E30" s="3" t="s">
        <v>55</v>
      </c>
      <c r="F30">
        <v>4.0300000000000002E-2</v>
      </c>
      <c r="G30">
        <v>1471.32</v>
      </c>
      <c r="H30" s="2">
        <f t="shared" si="4"/>
        <v>2.7023720968675096</v>
      </c>
      <c r="I30">
        <v>9.1700000000000004E-2</v>
      </c>
      <c r="J30">
        <v>1261.68</v>
      </c>
      <c r="K30" s="2">
        <f t="shared" si="11"/>
        <v>2.3173265008127393</v>
      </c>
      <c r="L30">
        <v>4.0300000000000002E-2</v>
      </c>
      <c r="M30">
        <v>801.57539999999995</v>
      </c>
      <c r="N30" s="2">
        <f t="shared" si="12"/>
        <v>1.4722528032619773</v>
      </c>
      <c r="O30">
        <v>8.9800000000000005E-2</v>
      </c>
      <c r="P30">
        <v>647.72590000000002</v>
      </c>
      <c r="Q30" s="2">
        <f t="shared" si="8"/>
        <v>1.1896775674757325</v>
      </c>
      <c r="R30">
        <v>9.1999999999999998E-3</v>
      </c>
      <c r="S30">
        <v>-10.19</v>
      </c>
      <c r="T30" s="2">
        <f t="shared" si="5"/>
        <v>10.19</v>
      </c>
      <c r="U30" s="2">
        <f t="shared" si="9"/>
        <v>12.074815271027164</v>
      </c>
      <c r="V30">
        <v>0.15579999999999999</v>
      </c>
      <c r="W30">
        <v>6.64</v>
      </c>
      <c r="X30" s="2">
        <f t="shared" si="6"/>
        <v>6.64</v>
      </c>
      <c r="Y30" s="2">
        <f t="shared" si="10"/>
        <v>7.8681818841629427</v>
      </c>
    </row>
    <row r="31" spans="1:25">
      <c r="A31" s="3" t="s">
        <v>248</v>
      </c>
      <c r="B31" s="3">
        <v>1</v>
      </c>
      <c r="C31">
        <f>97*9.81</f>
        <v>951.57</v>
      </c>
      <c r="D31" s="44">
        <v>1.75</v>
      </c>
      <c r="E31" s="3" t="s">
        <v>56</v>
      </c>
      <c r="F31">
        <v>4.9500000000000002E-2</v>
      </c>
      <c r="G31">
        <v>1713</v>
      </c>
      <c r="H31" s="2">
        <f t="shared" si="4"/>
        <v>1.8001828557016299</v>
      </c>
      <c r="I31">
        <v>0.1008</v>
      </c>
      <c r="J31">
        <v>2246.63</v>
      </c>
      <c r="K31" s="2">
        <f t="shared" si="11"/>
        <v>2.3609718675452149</v>
      </c>
      <c r="L31">
        <v>5.3199999999999997E-2</v>
      </c>
      <c r="M31">
        <v>803</v>
      </c>
      <c r="N31" s="2">
        <f t="shared" si="12"/>
        <v>0.8438685540737938</v>
      </c>
      <c r="O31">
        <v>0.1118</v>
      </c>
      <c r="P31">
        <v>1104.2101</v>
      </c>
      <c r="Q31" s="2">
        <f t="shared" si="8"/>
        <v>1.1604086930020912</v>
      </c>
      <c r="R31">
        <v>5.3199999999999997E-2</v>
      </c>
      <c r="S31">
        <v>-13.53</v>
      </c>
      <c r="T31" s="2">
        <f t="shared" si="5"/>
        <v>13.53</v>
      </c>
      <c r="U31" s="2">
        <f t="shared" si="9"/>
        <v>8.1249183679903432</v>
      </c>
      <c r="V31">
        <v>0.14299999999999999</v>
      </c>
      <c r="W31">
        <v>-3.76</v>
      </c>
      <c r="X31" s="2">
        <f t="shared" si="6"/>
        <v>3.76</v>
      </c>
      <c r="Y31" s="2">
        <f t="shared" si="10"/>
        <v>2.2579226211118764</v>
      </c>
    </row>
    <row r="32" spans="1:25">
      <c r="A32" s="3" t="s">
        <v>248</v>
      </c>
      <c r="B32" s="3">
        <v>1</v>
      </c>
      <c r="C32">
        <f>97*9.81</f>
        <v>951.57</v>
      </c>
      <c r="D32" s="44">
        <v>1.75</v>
      </c>
      <c r="E32" s="3" t="s">
        <v>56</v>
      </c>
      <c r="F32">
        <v>4.9500000000000002E-2</v>
      </c>
      <c r="G32">
        <v>1713</v>
      </c>
      <c r="H32" s="2">
        <f t="shared" si="4"/>
        <v>1.8001828557016299</v>
      </c>
      <c r="I32">
        <v>0.1008</v>
      </c>
      <c r="J32">
        <v>2246.63</v>
      </c>
      <c r="K32" s="2">
        <f t="shared" si="11"/>
        <v>2.3609718675452149</v>
      </c>
      <c r="L32">
        <v>5.3199999999999997E-2</v>
      </c>
      <c r="M32">
        <v>803</v>
      </c>
      <c r="N32" s="2">
        <f t="shared" si="12"/>
        <v>0.8438685540737938</v>
      </c>
      <c r="O32">
        <v>0.1118</v>
      </c>
      <c r="P32">
        <v>1104.2101</v>
      </c>
      <c r="Q32" s="2">
        <f t="shared" si="8"/>
        <v>1.1604086930020912</v>
      </c>
      <c r="R32">
        <v>5.3199999999999997E-2</v>
      </c>
      <c r="S32">
        <v>-13.53</v>
      </c>
      <c r="T32" s="2">
        <f t="shared" si="5"/>
        <v>13.53</v>
      </c>
      <c r="U32" s="2">
        <f t="shared" si="9"/>
        <v>8.1249183679903432</v>
      </c>
      <c r="V32">
        <v>0.14299999999999999</v>
      </c>
      <c r="W32">
        <v>-3.76</v>
      </c>
      <c r="X32" s="2">
        <f t="shared" si="6"/>
        <v>3.76</v>
      </c>
      <c r="Y32" s="2">
        <f t="shared" si="10"/>
        <v>2.2579226211118764</v>
      </c>
    </row>
    <row r="33" spans="1:25">
      <c r="A33" s="3" t="s">
        <v>249</v>
      </c>
      <c r="B33" s="3">
        <v>1</v>
      </c>
      <c r="C33">
        <f>97*9.81</f>
        <v>951.57</v>
      </c>
      <c r="D33" s="44">
        <v>1.75</v>
      </c>
      <c r="E33" s="3" t="s">
        <v>56</v>
      </c>
      <c r="H33" s="2"/>
      <c r="I33">
        <v>9.3899999999999997E-2</v>
      </c>
      <c r="J33">
        <v>2180.17</v>
      </c>
      <c r="K33" s="2">
        <f t="shared" si="11"/>
        <v>2.2911293966812742</v>
      </c>
      <c r="N33" s="2"/>
      <c r="O33">
        <v>0.10539999999999999</v>
      </c>
      <c r="P33">
        <v>1157.9347</v>
      </c>
      <c r="Q33" s="2">
        <f t="shared" si="8"/>
        <v>1.2168675977594923</v>
      </c>
      <c r="R33">
        <v>4.0300000000000002E-2</v>
      </c>
      <c r="S33">
        <v>-6.4</v>
      </c>
      <c r="T33" s="2">
        <f t="shared" si="5"/>
        <v>6.4</v>
      </c>
      <c r="U33" s="2">
        <f t="shared" si="9"/>
        <v>3.8432725465734072</v>
      </c>
      <c r="V33">
        <v>0.15140000000000001</v>
      </c>
      <c r="W33">
        <v>-7.68</v>
      </c>
      <c r="X33" s="2">
        <f t="shared" si="6"/>
        <v>7.68</v>
      </c>
      <c r="Y33" s="2">
        <f t="shared" si="10"/>
        <v>4.6119270558880885</v>
      </c>
    </row>
    <row r="34" spans="1:25">
      <c r="A34" s="3" t="s">
        <v>250</v>
      </c>
      <c r="B34" s="3">
        <v>1</v>
      </c>
      <c r="C34">
        <f>88*9.81</f>
        <v>863.28000000000009</v>
      </c>
      <c r="D34" s="44">
        <v>1.81</v>
      </c>
      <c r="E34" s="3" t="s">
        <v>57</v>
      </c>
      <c r="F34">
        <v>4.3999999999999997E-2</v>
      </c>
      <c r="G34">
        <v>1791.19</v>
      </c>
      <c r="H34" s="2">
        <f t="shared" si="4"/>
        <v>2.0748656287647114</v>
      </c>
      <c r="I34">
        <v>0.106</v>
      </c>
      <c r="J34">
        <v>2021.2</v>
      </c>
      <c r="K34" s="2">
        <f t="shared" si="11"/>
        <v>2.3413029376332126</v>
      </c>
      <c r="L34">
        <v>0.05</v>
      </c>
      <c r="M34">
        <v>1064.1561999999999</v>
      </c>
      <c r="N34" s="2">
        <f t="shared" ref="N34:N42" si="13">M34/C34</f>
        <v>1.2326895097766655</v>
      </c>
      <c r="O34">
        <v>0.112</v>
      </c>
      <c r="P34">
        <v>1307.0967000000001</v>
      </c>
      <c r="Q34" s="2">
        <f t="shared" si="8"/>
        <v>1.5141051570753405</v>
      </c>
      <c r="R34">
        <v>4.8000000000000001E-2</v>
      </c>
      <c r="S34">
        <v>-51.6</v>
      </c>
      <c r="T34" s="2">
        <f t="shared" si="5"/>
        <v>51.6</v>
      </c>
      <c r="U34" s="2">
        <f t="shared" si="9"/>
        <v>33.023222237069866</v>
      </c>
      <c r="V34">
        <v>0.10199999999999999</v>
      </c>
      <c r="W34">
        <v>-21.43</v>
      </c>
      <c r="X34" s="2">
        <f t="shared" si="6"/>
        <v>21.43</v>
      </c>
      <c r="Y34" s="2">
        <f t="shared" si="10"/>
        <v>13.714876987217194</v>
      </c>
    </row>
    <row r="35" spans="1:25">
      <c r="A35" s="3" t="s">
        <v>251</v>
      </c>
      <c r="B35" s="3">
        <v>1</v>
      </c>
      <c r="C35">
        <f>88*9.81</f>
        <v>863.28000000000009</v>
      </c>
      <c r="D35" s="44">
        <v>1.81</v>
      </c>
      <c r="E35" s="3" t="s">
        <v>57</v>
      </c>
      <c r="F35">
        <v>4.3999999999999997E-2</v>
      </c>
      <c r="G35">
        <v>2730.05</v>
      </c>
      <c r="H35" s="2">
        <f t="shared" si="4"/>
        <v>3.1624154387915855</v>
      </c>
      <c r="I35">
        <v>0.104</v>
      </c>
      <c r="J35">
        <v>2262.1999999999998</v>
      </c>
      <c r="K35" s="2">
        <f t="shared" si="11"/>
        <v>2.6204707626725972</v>
      </c>
      <c r="L35">
        <v>4.5999999999999999E-2</v>
      </c>
      <c r="M35">
        <v>1567.3334</v>
      </c>
      <c r="N35" s="2">
        <f t="shared" si="13"/>
        <v>1.8155562505791862</v>
      </c>
      <c r="O35">
        <v>0.104</v>
      </c>
      <c r="P35">
        <v>1180.5378000000001</v>
      </c>
      <c r="Q35" s="2">
        <f t="shared" si="8"/>
        <v>1.3675027800945232</v>
      </c>
      <c r="R35">
        <v>5.6000000000000001E-2</v>
      </c>
      <c r="S35">
        <v>-8.09</v>
      </c>
      <c r="T35" s="2">
        <f t="shared" si="5"/>
        <v>8.09</v>
      </c>
      <c r="U35" s="2">
        <f t="shared" si="9"/>
        <v>5.1774780600367292</v>
      </c>
      <c r="V35">
        <v>0.09</v>
      </c>
      <c r="W35">
        <v>17.14</v>
      </c>
      <c r="X35" s="2">
        <f t="shared" si="6"/>
        <v>17.14</v>
      </c>
      <c r="Y35" s="2">
        <f t="shared" si="10"/>
        <v>10.969341650065456</v>
      </c>
    </row>
    <row r="36" spans="1:25">
      <c r="A36" s="3" t="s">
        <v>252</v>
      </c>
      <c r="B36" s="3">
        <v>1</v>
      </c>
      <c r="C36">
        <f>88*9.81</f>
        <v>863.28000000000009</v>
      </c>
      <c r="D36" s="44">
        <v>1.81</v>
      </c>
      <c r="E36" s="3" t="s">
        <v>57</v>
      </c>
      <c r="F36">
        <v>4.3999999999999997E-2</v>
      </c>
      <c r="G36">
        <v>2942.89</v>
      </c>
      <c r="H36" s="2">
        <f t="shared" si="4"/>
        <v>3.4089634880919282</v>
      </c>
      <c r="I36">
        <v>0.1</v>
      </c>
      <c r="J36">
        <v>1993.48</v>
      </c>
      <c r="K36" s="2">
        <f t="shared" si="11"/>
        <v>2.3091928458900934</v>
      </c>
      <c r="L36">
        <v>4.8000000000000001E-2</v>
      </c>
      <c r="M36">
        <v>1893.4472000000001</v>
      </c>
      <c r="N36" s="2">
        <f t="shared" si="13"/>
        <v>2.1933175794643684</v>
      </c>
      <c r="O36">
        <v>0.104</v>
      </c>
      <c r="P36">
        <v>1290.7370000000001</v>
      </c>
      <c r="Q36" s="2">
        <f t="shared" si="8"/>
        <v>1.4951545269205819</v>
      </c>
      <c r="R36">
        <v>0.05</v>
      </c>
      <c r="S36">
        <v>-42.73</v>
      </c>
      <c r="T36" s="2">
        <f t="shared" si="5"/>
        <v>42.73</v>
      </c>
      <c r="U36" s="2">
        <f t="shared" si="9"/>
        <v>27.346555933914637</v>
      </c>
      <c r="V36">
        <v>8.7999999999999995E-2</v>
      </c>
      <c r="W36">
        <v>18.41</v>
      </c>
      <c r="X36" s="2">
        <f t="shared" si="6"/>
        <v>18.41</v>
      </c>
      <c r="Y36" s="2">
        <f t="shared" si="10"/>
        <v>11.782122507450701</v>
      </c>
    </row>
    <row r="37" spans="1:25">
      <c r="A37" s="3" t="s">
        <v>253</v>
      </c>
      <c r="B37" s="3">
        <v>1</v>
      </c>
      <c r="C37">
        <f>115.5*9.81</f>
        <v>1133.0550000000001</v>
      </c>
      <c r="D37" s="44">
        <v>2.02</v>
      </c>
      <c r="E37" s="3" t="s">
        <v>58</v>
      </c>
      <c r="F37">
        <v>3.5400000000000001E-2</v>
      </c>
      <c r="G37">
        <v>3297.48</v>
      </c>
      <c r="H37" s="2">
        <f t="shared" si="4"/>
        <v>2.9102559010815892</v>
      </c>
      <c r="I37">
        <v>9.5799999999999996E-2</v>
      </c>
      <c r="J37">
        <v>2369.09</v>
      </c>
      <c r="K37" s="2">
        <f t="shared" si="11"/>
        <v>2.0908870266668433</v>
      </c>
      <c r="L37">
        <v>3.9600000000000003E-2</v>
      </c>
      <c r="M37">
        <v>1842.0422000000001</v>
      </c>
      <c r="N37" s="2">
        <f t="shared" si="13"/>
        <v>1.625730613253549</v>
      </c>
      <c r="O37">
        <v>9.7900000000000001E-2</v>
      </c>
      <c r="P37">
        <v>1190.4842000000001</v>
      </c>
      <c r="Q37" s="2">
        <f t="shared" si="8"/>
        <v>1.05068527123573</v>
      </c>
      <c r="R37">
        <v>2.92E-2</v>
      </c>
      <c r="S37">
        <v>18.350000000000001</v>
      </c>
      <c r="T37" s="2">
        <f t="shared" si="5"/>
        <v>18.350000000000001</v>
      </c>
      <c r="U37" s="2">
        <f t="shared" si="9"/>
        <v>8.0174028761548062</v>
      </c>
      <c r="V37">
        <v>7.9200000000000007E-2</v>
      </c>
      <c r="W37">
        <v>40</v>
      </c>
      <c r="X37" s="2">
        <f t="shared" si="6"/>
        <v>40</v>
      </c>
      <c r="Y37" s="2">
        <f t="shared" si="10"/>
        <v>17.476627522953258</v>
      </c>
    </row>
    <row r="38" spans="1:25">
      <c r="A38" s="3" t="s">
        <v>254</v>
      </c>
      <c r="B38" s="3">
        <v>1</v>
      </c>
      <c r="C38">
        <f>115.5*9.81</f>
        <v>1133.0550000000001</v>
      </c>
      <c r="D38" s="44">
        <v>2.02</v>
      </c>
      <c r="E38" s="3" t="s">
        <v>58</v>
      </c>
      <c r="F38">
        <v>3.8699999999999998E-2</v>
      </c>
      <c r="G38">
        <v>3305.22</v>
      </c>
      <c r="H38" s="2">
        <f t="shared" si="4"/>
        <v>2.9170869904814856</v>
      </c>
      <c r="I38" s="3">
        <v>9.4299999999999995E-2</v>
      </c>
      <c r="J38" s="3">
        <v>2355</v>
      </c>
      <c r="K38" s="2">
        <f t="shared" si="11"/>
        <v>2.0784516197360232</v>
      </c>
      <c r="L38">
        <v>4.8300000000000003E-2</v>
      </c>
      <c r="M38">
        <v>2146.8944000000001</v>
      </c>
      <c r="N38" s="2">
        <f t="shared" si="13"/>
        <v>1.8947839248756679</v>
      </c>
      <c r="O38">
        <v>0.10390000000000001</v>
      </c>
      <c r="P38">
        <v>1381.6</v>
      </c>
      <c r="Q38" s="2">
        <f t="shared" si="8"/>
        <v>1.2193582835784669</v>
      </c>
      <c r="R38">
        <v>5.3199999999999997E-2</v>
      </c>
      <c r="S38">
        <v>-47.79</v>
      </c>
      <c r="T38" s="2">
        <f t="shared" si="5"/>
        <v>47.79</v>
      </c>
      <c r="U38" s="2">
        <f t="shared" si="9"/>
        <v>20.880200733048405</v>
      </c>
      <c r="V38">
        <v>8.2199999999999995E-2</v>
      </c>
      <c r="W38">
        <v>19.45</v>
      </c>
      <c r="X38" s="2">
        <f t="shared" si="6"/>
        <v>19.45</v>
      </c>
      <c r="Y38" s="2">
        <f t="shared" si="10"/>
        <v>8.498010133036022</v>
      </c>
    </row>
    <row r="39" spans="1:25">
      <c r="A39" s="3" t="s">
        <v>255</v>
      </c>
      <c r="B39" s="3">
        <v>1</v>
      </c>
      <c r="C39">
        <f>115.5*9.81</f>
        <v>1133.0550000000001</v>
      </c>
      <c r="D39" s="44">
        <v>2.02</v>
      </c>
      <c r="E39" s="3" t="s">
        <v>58</v>
      </c>
      <c r="F39">
        <v>3.6200000000000003E-2</v>
      </c>
      <c r="G39">
        <v>3464.69</v>
      </c>
      <c r="H39" s="2">
        <f t="shared" si="4"/>
        <v>3.0578303789312962</v>
      </c>
      <c r="I39">
        <v>0.1033</v>
      </c>
      <c r="J39">
        <v>2154.5300000000002</v>
      </c>
      <c r="K39" s="2">
        <f t="shared" si="11"/>
        <v>1.9015228739999384</v>
      </c>
      <c r="L39">
        <v>4.3900000000000002E-2</v>
      </c>
      <c r="M39">
        <v>1803.3766000000001</v>
      </c>
      <c r="N39" s="2">
        <f t="shared" si="13"/>
        <v>1.5916055266513982</v>
      </c>
      <c r="O39">
        <v>0.10589999999999999</v>
      </c>
      <c r="P39">
        <v>1228.7465</v>
      </c>
      <c r="Q39" s="2">
        <f t="shared" si="8"/>
        <v>1.0844544174819404</v>
      </c>
      <c r="R39">
        <v>3.6200000000000003E-2</v>
      </c>
      <c r="S39">
        <v>21.36</v>
      </c>
      <c r="T39" s="2">
        <f t="shared" si="5"/>
        <v>21.36</v>
      </c>
      <c r="U39" s="2">
        <f t="shared" si="9"/>
        <v>9.3325190972570375</v>
      </c>
      <c r="V39">
        <v>8.5300000000000001E-2</v>
      </c>
      <c r="W39">
        <v>45.85</v>
      </c>
      <c r="X39" s="2">
        <f t="shared" si="6"/>
        <v>45.85</v>
      </c>
      <c r="Y39" s="2">
        <f t="shared" si="10"/>
        <v>20.032584298185171</v>
      </c>
    </row>
    <row r="40" spans="1:25">
      <c r="A40" s="3" t="s">
        <v>256</v>
      </c>
      <c r="B40" s="3">
        <v>1</v>
      </c>
      <c r="C40">
        <f>99*9.91</f>
        <v>981.09</v>
      </c>
      <c r="D40" s="45">
        <v>1.87</v>
      </c>
      <c r="E40" s="3" t="s">
        <v>59</v>
      </c>
      <c r="F40">
        <v>4.3700000000000003E-2</v>
      </c>
      <c r="G40">
        <v>1917.37</v>
      </c>
      <c r="H40" s="2">
        <f t="shared" si="4"/>
        <v>1.9543263105321631</v>
      </c>
      <c r="I40">
        <v>0.1188</v>
      </c>
      <c r="J40">
        <v>1988.69</v>
      </c>
      <c r="K40" s="2">
        <f t="shared" si="11"/>
        <v>2.0270209664760621</v>
      </c>
      <c r="L40">
        <v>0.05</v>
      </c>
      <c r="M40">
        <v>928.90350000000001</v>
      </c>
      <c r="N40" s="2">
        <f t="shared" si="13"/>
        <v>0.94680763232730936</v>
      </c>
      <c r="O40">
        <v>0.125</v>
      </c>
      <c r="P40">
        <v>1046.5437999999999</v>
      </c>
      <c r="Q40" s="2">
        <f t="shared" si="8"/>
        <v>1.066715387986831</v>
      </c>
      <c r="R40">
        <v>3.9600000000000003E-2</v>
      </c>
      <c r="S40">
        <v>14.08</v>
      </c>
      <c r="T40" s="2">
        <f t="shared" si="5"/>
        <v>14.08</v>
      </c>
      <c r="U40" s="2">
        <f t="shared" si="9"/>
        <v>7.6745372643752177</v>
      </c>
      <c r="V40">
        <v>0.12920000000000001</v>
      </c>
      <c r="W40">
        <v>-6.97</v>
      </c>
      <c r="X40" s="2">
        <f t="shared" si="6"/>
        <v>6.97</v>
      </c>
      <c r="Y40" s="2">
        <f t="shared" si="10"/>
        <v>3.7991139724925613</v>
      </c>
    </row>
    <row r="41" spans="1:25">
      <c r="A41" s="3" t="s">
        <v>257</v>
      </c>
      <c r="B41" s="3">
        <v>1</v>
      </c>
      <c r="C41">
        <f>99*9.91</f>
        <v>981.09</v>
      </c>
      <c r="D41" s="45">
        <v>1.87</v>
      </c>
      <c r="E41" s="3" t="s">
        <v>59</v>
      </c>
      <c r="F41">
        <v>5.7500000000000002E-2</v>
      </c>
      <c r="G41">
        <v>1819</v>
      </c>
      <c r="H41" s="2">
        <f t="shared" si="4"/>
        <v>1.8540602798927723</v>
      </c>
      <c r="I41">
        <v>0.10730000000000001</v>
      </c>
      <c r="J41">
        <v>2110.2600000000002</v>
      </c>
      <c r="K41" s="2">
        <f t="shared" si="11"/>
        <v>2.1509341650613094</v>
      </c>
      <c r="L41">
        <v>2.6800000000000001E-2</v>
      </c>
      <c r="M41">
        <v>504.01870000000002</v>
      </c>
      <c r="N41" s="2">
        <f t="shared" si="13"/>
        <v>0.51373339856690003</v>
      </c>
      <c r="O41">
        <v>0.1188</v>
      </c>
      <c r="P41">
        <v>1053.1007999999999</v>
      </c>
      <c r="Q41" s="2">
        <f t="shared" si="8"/>
        <v>1.0733987707549766</v>
      </c>
      <c r="R41">
        <v>3.4500000000000003E-2</v>
      </c>
      <c r="S41">
        <v>11.09</v>
      </c>
      <c r="T41" s="2">
        <f t="shared" si="5"/>
        <v>11.09</v>
      </c>
      <c r="U41" s="2">
        <f t="shared" si="9"/>
        <v>6.0447882288296277</v>
      </c>
      <c r="V41">
        <v>9.01E-2</v>
      </c>
      <c r="W41">
        <v>15.92</v>
      </c>
      <c r="X41" s="2">
        <f t="shared" si="6"/>
        <v>15.92</v>
      </c>
      <c r="Y41" s="2">
        <f t="shared" si="10"/>
        <v>8.6774597477878874</v>
      </c>
    </row>
    <row r="42" spans="1:25">
      <c r="A42" s="3" t="s">
        <v>258</v>
      </c>
      <c r="B42" s="3">
        <v>1</v>
      </c>
      <c r="C42">
        <f>99*9.91</f>
        <v>981.09</v>
      </c>
      <c r="D42" s="45">
        <v>1.87</v>
      </c>
      <c r="E42" s="3" t="s">
        <v>59</v>
      </c>
      <c r="F42">
        <v>5.6800000000000003E-2</v>
      </c>
      <c r="G42">
        <v>2432.48</v>
      </c>
      <c r="H42" s="2">
        <f t="shared" si="4"/>
        <v>2.479364788143799</v>
      </c>
      <c r="K42" s="2"/>
      <c r="L42">
        <v>5.8700000000000002E-2</v>
      </c>
      <c r="M42">
        <v>1204.1818000000001</v>
      </c>
      <c r="N42" s="2">
        <f t="shared" si="13"/>
        <v>1.227391778532041</v>
      </c>
      <c r="O42">
        <v>9.1700000000000004E-2</v>
      </c>
      <c r="P42">
        <v>1166.6297999999999</v>
      </c>
      <c r="Q42" s="2">
        <f t="shared" si="8"/>
        <v>1.1891159832431275</v>
      </c>
      <c r="R42">
        <v>3.3000000000000002E-2</v>
      </c>
      <c r="S42">
        <v>6.47</v>
      </c>
      <c r="T42" s="2">
        <f t="shared" si="5"/>
        <v>6.47</v>
      </c>
      <c r="U42" s="2">
        <f t="shared" si="9"/>
        <v>3.5265806889565097</v>
      </c>
      <c r="V42">
        <v>0.1522</v>
      </c>
      <c r="W42">
        <v>3.33</v>
      </c>
      <c r="X42" s="2">
        <f t="shared" si="6"/>
        <v>3.33</v>
      </c>
      <c r="Y42" s="2">
        <f t="shared" si="10"/>
        <v>1.8150716683501047</v>
      </c>
    </row>
    <row r="43" spans="1:25">
      <c r="A43" s="3"/>
      <c r="B43" s="3">
        <v>2</v>
      </c>
      <c r="C43">
        <f>81.7*9.81</f>
        <v>801.47700000000009</v>
      </c>
      <c r="D43" s="45">
        <v>1.74</v>
      </c>
      <c r="E43" s="3" t="s">
        <v>48</v>
      </c>
      <c r="H43" s="2"/>
      <c r="K43" s="2"/>
      <c r="N43" s="2"/>
      <c r="Q43" s="2"/>
      <c r="T43" s="2"/>
      <c r="U43" s="2"/>
      <c r="X43" s="2"/>
      <c r="Y43" s="2"/>
    </row>
    <row r="44" spans="1:25">
      <c r="A44" s="3"/>
      <c r="B44" s="3">
        <v>2</v>
      </c>
      <c r="C44">
        <f>81.7*9.81</f>
        <v>801.47700000000009</v>
      </c>
      <c r="D44" s="45">
        <v>1.74</v>
      </c>
      <c r="E44" s="3" t="s">
        <v>48</v>
      </c>
      <c r="H44" s="2"/>
      <c r="K44" s="2"/>
      <c r="N44" s="2"/>
      <c r="Q44" s="2"/>
      <c r="T44" s="2"/>
      <c r="U44" s="2"/>
      <c r="X44" s="2"/>
      <c r="Y44" s="2"/>
    </row>
    <row r="45" spans="1:25">
      <c r="A45" s="3"/>
      <c r="B45" s="3">
        <v>2</v>
      </c>
      <c r="C45">
        <f>81.7*9.81</f>
        <v>801.47700000000009</v>
      </c>
      <c r="D45" s="45">
        <v>1.74</v>
      </c>
      <c r="E45" s="3" t="s">
        <v>48</v>
      </c>
      <c r="H45" s="2"/>
      <c r="K45" s="2"/>
      <c r="N45" s="2"/>
      <c r="Q45" s="2"/>
      <c r="T45" s="2"/>
      <c r="U45" s="2"/>
      <c r="X45" s="2"/>
      <c r="Y45" s="2"/>
    </row>
    <row r="46" spans="1:25">
      <c r="A46" s="3" t="s">
        <v>259</v>
      </c>
      <c r="B46" s="3">
        <v>2</v>
      </c>
      <c r="C46">
        <f>75.5*9.81</f>
        <v>740.65500000000009</v>
      </c>
      <c r="D46" s="44">
        <v>1.78</v>
      </c>
      <c r="E46" s="3" t="s">
        <v>49</v>
      </c>
      <c r="F46">
        <v>4.0300000000000002E-2</v>
      </c>
      <c r="G46">
        <v>1485.37</v>
      </c>
      <c r="H46" s="2">
        <f t="shared" si="4"/>
        <v>2.0054816344991928</v>
      </c>
      <c r="I46">
        <v>8.9800000000000005E-2</v>
      </c>
      <c r="J46">
        <v>1665.32</v>
      </c>
      <c r="K46" s="2">
        <f t="shared" ref="K46:K51" si="14">J46/C46</f>
        <v>2.2484422571912694</v>
      </c>
      <c r="L46">
        <v>5.6800000000000003E-2</v>
      </c>
      <c r="M46">
        <v>723</v>
      </c>
      <c r="N46" s="2">
        <f t="shared" ref="N46:N51" si="15">M46/C46</f>
        <v>0.97616299086619263</v>
      </c>
      <c r="O46">
        <v>9.9000000000000005E-2</v>
      </c>
      <c r="P46">
        <v>728.41489999999999</v>
      </c>
      <c r="Q46" s="2">
        <f t="shared" ref="Q46:Q51" si="16">P46/C46</f>
        <v>0.98347395210995658</v>
      </c>
      <c r="R46">
        <v>5.5E-2</v>
      </c>
      <c r="S46">
        <v>-14.64</v>
      </c>
      <c r="T46" s="2">
        <f t="shared" si="5"/>
        <v>14.64</v>
      </c>
      <c r="U46" s="2">
        <f t="shared" ref="U46:U51" si="17">ABS(T46/(C46*D46)*1000)</f>
        <v>11.104656150466269</v>
      </c>
      <c r="V46">
        <v>0.11</v>
      </c>
      <c r="W46">
        <v>-4.66</v>
      </c>
      <c r="X46" s="2">
        <f t="shared" si="6"/>
        <v>4.66</v>
      </c>
      <c r="Y46" s="2">
        <f t="shared" ref="Y46:Y51" si="18">ABS(X46/(C46*D46)*1000)</f>
        <v>3.5346788019926785</v>
      </c>
    </row>
    <row r="47" spans="1:25">
      <c r="A47" s="3" t="s">
        <v>260</v>
      </c>
      <c r="B47" s="3">
        <v>2</v>
      </c>
      <c r="C47">
        <f>75.5*9.81</f>
        <v>740.65500000000009</v>
      </c>
      <c r="D47" s="44">
        <v>1.78</v>
      </c>
      <c r="E47" s="3" t="s">
        <v>49</v>
      </c>
      <c r="F47">
        <v>4.0300000000000002E-2</v>
      </c>
      <c r="G47">
        <v>1485.37</v>
      </c>
      <c r="H47" s="2">
        <f t="shared" si="4"/>
        <v>2.0054816344991928</v>
      </c>
      <c r="I47">
        <v>8.9800000000000005E-2</v>
      </c>
      <c r="J47">
        <v>1665.32</v>
      </c>
      <c r="K47" s="2">
        <f t="shared" si="14"/>
        <v>2.2484422571912694</v>
      </c>
      <c r="L47">
        <v>5.6800000000000003E-2</v>
      </c>
      <c r="M47">
        <v>723</v>
      </c>
      <c r="N47" s="2">
        <f t="shared" si="15"/>
        <v>0.97616299086619263</v>
      </c>
      <c r="O47">
        <v>9.9000000000000005E-2</v>
      </c>
      <c r="P47">
        <v>728.41489999999999</v>
      </c>
      <c r="Q47" s="2">
        <f t="shared" si="16"/>
        <v>0.98347395210995658</v>
      </c>
      <c r="R47">
        <v>5.5E-2</v>
      </c>
      <c r="S47">
        <v>-14.64</v>
      </c>
      <c r="T47" s="2">
        <f t="shared" si="5"/>
        <v>14.64</v>
      </c>
      <c r="U47" s="2">
        <f t="shared" si="17"/>
        <v>11.104656150466269</v>
      </c>
      <c r="V47">
        <v>0.11</v>
      </c>
      <c r="W47">
        <v>-4.66</v>
      </c>
      <c r="X47" s="2">
        <f t="shared" si="6"/>
        <v>4.66</v>
      </c>
      <c r="Y47" s="2">
        <f t="shared" si="18"/>
        <v>3.5346788019926785</v>
      </c>
    </row>
    <row r="48" spans="1:25">
      <c r="A48" s="3" t="s">
        <v>261</v>
      </c>
      <c r="B48" s="3">
        <v>2</v>
      </c>
      <c r="C48">
        <f>75.5*9.81</f>
        <v>740.65500000000009</v>
      </c>
      <c r="D48" s="44">
        <v>1.78</v>
      </c>
      <c r="E48" s="3" t="s">
        <v>49</v>
      </c>
      <c r="F48">
        <v>4.3700000000000003E-2</v>
      </c>
      <c r="G48">
        <v>1911.99</v>
      </c>
      <c r="H48" s="2">
        <f t="shared" si="4"/>
        <v>2.581485306924276</v>
      </c>
      <c r="I48">
        <v>7.6999999999999999E-2</v>
      </c>
      <c r="J48">
        <v>1734.6</v>
      </c>
      <c r="K48" s="2">
        <f t="shared" si="14"/>
        <v>2.3419810843105084</v>
      </c>
      <c r="L48">
        <v>4.3700000000000003E-2</v>
      </c>
      <c r="M48">
        <v>1143.2924</v>
      </c>
      <c r="N48" s="2">
        <f t="shared" si="15"/>
        <v>1.5436234144102179</v>
      </c>
      <c r="O48">
        <v>8.5699999999999998E-2</v>
      </c>
      <c r="P48">
        <v>986.74810000000002</v>
      </c>
      <c r="Q48" s="2">
        <f t="shared" si="16"/>
        <v>1.3322641445747343</v>
      </c>
      <c r="R48">
        <v>4.9000000000000002E-2</v>
      </c>
      <c r="S48">
        <v>-22.88</v>
      </c>
      <c r="T48" s="2">
        <f t="shared" si="5"/>
        <v>22.88</v>
      </c>
      <c r="U48" s="2">
        <f t="shared" si="17"/>
        <v>17.354817808925425</v>
      </c>
      <c r="V48">
        <v>0.10150000000000001</v>
      </c>
      <c r="W48">
        <v>-14.31</v>
      </c>
      <c r="X48" s="2">
        <f t="shared" si="6"/>
        <v>14.31</v>
      </c>
      <c r="Y48" s="2">
        <f t="shared" si="18"/>
        <v>10.854346278222152</v>
      </c>
    </row>
    <row r="49" spans="1:25">
      <c r="A49" s="3" t="s">
        <v>262</v>
      </c>
      <c r="B49" s="3">
        <v>2</v>
      </c>
      <c r="C49">
        <f>72*9.81</f>
        <v>706.32</v>
      </c>
      <c r="D49" s="44">
        <v>1.7</v>
      </c>
      <c r="E49" s="3" t="s">
        <v>50</v>
      </c>
      <c r="F49">
        <v>3.3000000000000002E-2</v>
      </c>
      <c r="G49">
        <v>1958.16</v>
      </c>
      <c r="H49" s="2">
        <f t="shared" si="4"/>
        <v>2.7723411484879374</v>
      </c>
      <c r="I49">
        <v>9.1700000000000004E-2</v>
      </c>
      <c r="J49">
        <v>1767.52</v>
      </c>
      <c r="K49" s="2">
        <f t="shared" si="14"/>
        <v>2.5024351568694074</v>
      </c>
      <c r="L49">
        <v>3.6700000000000003E-2</v>
      </c>
      <c r="M49">
        <v>1227.4966999999999</v>
      </c>
      <c r="N49" s="2">
        <f t="shared" si="15"/>
        <v>1.7378761751047682</v>
      </c>
      <c r="O49">
        <v>9.1700000000000004E-2</v>
      </c>
      <c r="P49">
        <v>1113.5251000000001</v>
      </c>
      <c r="Q49" s="2">
        <f t="shared" si="16"/>
        <v>1.5765164514667573</v>
      </c>
      <c r="R49">
        <v>2.93E-2</v>
      </c>
      <c r="S49">
        <v>11.7</v>
      </c>
      <c r="T49" s="2">
        <f t="shared" si="5"/>
        <v>11.7</v>
      </c>
      <c r="U49" s="2">
        <f t="shared" si="17"/>
        <v>9.743958745577741</v>
      </c>
      <c r="V49">
        <v>6.6000000000000003E-2</v>
      </c>
      <c r="W49">
        <v>14.56</v>
      </c>
      <c r="X49" s="2">
        <f t="shared" si="6"/>
        <v>14.56</v>
      </c>
      <c r="Y49" s="2">
        <f t="shared" si="18"/>
        <v>12.125815327830077</v>
      </c>
    </row>
    <row r="50" spans="1:25">
      <c r="A50" s="3" t="s">
        <v>263</v>
      </c>
      <c r="B50" s="3">
        <v>2</v>
      </c>
      <c r="C50">
        <f>72*9.81</f>
        <v>706.32</v>
      </c>
      <c r="D50" s="44">
        <v>1.7</v>
      </c>
      <c r="E50" s="3" t="s">
        <v>50</v>
      </c>
      <c r="F50">
        <v>3.3000000000000002E-2</v>
      </c>
      <c r="G50">
        <v>2102.8200000000002</v>
      </c>
      <c r="H50" s="2">
        <f t="shared" si="4"/>
        <v>2.9771491675161399</v>
      </c>
      <c r="I50">
        <v>9.1700000000000004E-2</v>
      </c>
      <c r="J50">
        <v>1713.37</v>
      </c>
      <c r="K50" s="2">
        <f t="shared" si="14"/>
        <v>2.4257701891493939</v>
      </c>
      <c r="L50">
        <v>3.6700000000000003E-2</v>
      </c>
      <c r="M50">
        <v>1285.1666</v>
      </c>
      <c r="N50" s="2">
        <f t="shared" si="15"/>
        <v>1.8195245780949143</v>
      </c>
      <c r="O50">
        <v>8.7999999999999995E-2</v>
      </c>
      <c r="P50">
        <v>988.07090000000005</v>
      </c>
      <c r="Q50" s="2">
        <f t="shared" si="16"/>
        <v>1.3988997904632461</v>
      </c>
      <c r="R50">
        <v>2.5700000000000001E-2</v>
      </c>
      <c r="S50">
        <v>6.07</v>
      </c>
      <c r="T50" s="2">
        <f t="shared" si="5"/>
        <v>6.07</v>
      </c>
      <c r="U50" s="2">
        <f t="shared" si="17"/>
        <v>5.055199109885204</v>
      </c>
      <c r="V50">
        <v>6.6000000000000003E-2</v>
      </c>
      <c r="W50">
        <v>12.03</v>
      </c>
      <c r="X50" s="2">
        <f t="shared" si="6"/>
        <v>12.03</v>
      </c>
      <c r="Y50" s="2">
        <f t="shared" si="18"/>
        <v>10.018788351222241</v>
      </c>
    </row>
    <row r="51" spans="1:25">
      <c r="A51" s="3" t="s">
        <v>264</v>
      </c>
      <c r="B51" s="3">
        <v>2</v>
      </c>
      <c r="C51">
        <f>72*9.81</f>
        <v>706.32</v>
      </c>
      <c r="D51" s="44">
        <v>1.7</v>
      </c>
      <c r="E51" s="3" t="s">
        <v>50</v>
      </c>
      <c r="F51">
        <v>3.4500000000000003E-2</v>
      </c>
      <c r="G51">
        <v>2217.4499999999998</v>
      </c>
      <c r="H51" s="2">
        <f t="shared" si="4"/>
        <v>3.1394410465511378</v>
      </c>
      <c r="I51">
        <v>9.1999999999999998E-2</v>
      </c>
      <c r="J51">
        <v>1754.73</v>
      </c>
      <c r="K51" s="2">
        <f t="shared" si="14"/>
        <v>2.4843272171253821</v>
      </c>
      <c r="L51">
        <v>3.8300000000000001E-2</v>
      </c>
      <c r="M51">
        <v>1393.1092000000001</v>
      </c>
      <c r="N51" s="2">
        <f t="shared" si="15"/>
        <v>1.9723485105901009</v>
      </c>
      <c r="O51">
        <v>9.01E-2</v>
      </c>
      <c r="P51">
        <v>1130.4069999999999</v>
      </c>
      <c r="Q51" s="2">
        <f t="shared" si="16"/>
        <v>1.6004176577188807</v>
      </c>
      <c r="R51">
        <v>4.9799999999999997E-2</v>
      </c>
      <c r="S51">
        <v>-9.07</v>
      </c>
      <c r="T51" s="2">
        <f t="shared" si="5"/>
        <v>9.07</v>
      </c>
      <c r="U51" s="2">
        <f t="shared" si="17"/>
        <v>7.5536500702897529</v>
      </c>
      <c r="V51">
        <v>7.0900000000000005E-2</v>
      </c>
      <c r="W51">
        <v>4.08</v>
      </c>
      <c r="X51" s="2">
        <f t="shared" si="6"/>
        <v>4.08</v>
      </c>
      <c r="Y51" s="2">
        <f t="shared" si="18"/>
        <v>3.3978933061501868</v>
      </c>
    </row>
    <row r="52" spans="1:25">
      <c r="A52" s="3"/>
      <c r="B52" s="3">
        <v>2</v>
      </c>
      <c r="C52">
        <f>78*9.81</f>
        <v>765.18000000000006</v>
      </c>
      <c r="D52" s="44">
        <v>1.8</v>
      </c>
      <c r="E52" s="3" t="s">
        <v>51</v>
      </c>
      <c r="H52" s="2"/>
      <c r="K52" s="2"/>
      <c r="N52" s="2"/>
      <c r="Q52" s="2"/>
      <c r="T52" s="2"/>
      <c r="U52" s="2"/>
      <c r="X52" s="2"/>
      <c r="Y52" s="2"/>
    </row>
    <row r="53" spans="1:25">
      <c r="A53" s="3"/>
      <c r="B53" s="3">
        <v>2</v>
      </c>
      <c r="C53">
        <f>78*9.81</f>
        <v>765.18000000000006</v>
      </c>
      <c r="D53" s="44">
        <v>1.8</v>
      </c>
      <c r="E53" s="3" t="s">
        <v>51</v>
      </c>
      <c r="H53" s="2"/>
      <c r="K53" s="2"/>
      <c r="N53" s="2"/>
      <c r="Q53" s="2"/>
      <c r="T53" s="2"/>
      <c r="U53" s="2"/>
      <c r="X53" s="2"/>
      <c r="Y53" s="2"/>
    </row>
    <row r="54" spans="1:25">
      <c r="A54" s="3"/>
      <c r="B54" s="3">
        <v>2</v>
      </c>
      <c r="C54">
        <f>78*9.81</f>
        <v>765.18000000000006</v>
      </c>
      <c r="D54" s="44">
        <v>1.8</v>
      </c>
      <c r="E54" s="3" t="s">
        <v>51</v>
      </c>
      <c r="H54" s="2"/>
      <c r="K54" s="2"/>
      <c r="N54" s="2"/>
      <c r="Q54" s="2"/>
      <c r="T54" s="2"/>
      <c r="U54" s="2"/>
      <c r="X54" s="2"/>
      <c r="Y54" s="2"/>
    </row>
    <row r="55" spans="1:25">
      <c r="A55" s="3" t="s">
        <v>265</v>
      </c>
      <c r="B55" s="3">
        <v>2</v>
      </c>
      <c r="C55">
        <f>85*9.81</f>
        <v>833.85</v>
      </c>
      <c r="D55" s="44">
        <v>1.95</v>
      </c>
      <c r="E55" s="3" t="s">
        <v>90</v>
      </c>
      <c r="F55">
        <v>6.5000000000000002E-2</v>
      </c>
      <c r="G55">
        <v>1896</v>
      </c>
      <c r="H55" s="2">
        <f t="shared" si="4"/>
        <v>2.2737902500449723</v>
      </c>
      <c r="I55">
        <v>0.1062</v>
      </c>
      <c r="J55">
        <v>2056.0500000000002</v>
      </c>
      <c r="K55" s="2">
        <f t="shared" ref="K55:K67" si="19">J55/C55</f>
        <v>2.4657312466270915</v>
      </c>
      <c r="L55">
        <v>4.3E-3</v>
      </c>
      <c r="M55">
        <v>26.304200000000002</v>
      </c>
      <c r="N55" s="2">
        <f>M55/C55</f>
        <v>3.1545481801283207E-2</v>
      </c>
      <c r="O55">
        <v>7.1499999999999994E-2</v>
      </c>
      <c r="P55">
        <v>1141.5793000000001</v>
      </c>
      <c r="Q55" s="2">
        <f t="shared" ref="Q55:Q62" si="20">P55/C55</f>
        <v>1.3690463512622175</v>
      </c>
      <c r="R55">
        <v>4.3299999999999998E-2</v>
      </c>
      <c r="S55">
        <v>8.66</v>
      </c>
      <c r="T55" s="2">
        <f t="shared" si="5"/>
        <v>8.66</v>
      </c>
      <c r="U55" s="2">
        <f t="shared" ref="U55:U72" si="21">ABS(T55/(C55*D55)*1000)</f>
        <v>5.3259286934408365</v>
      </c>
      <c r="V55">
        <v>0.104</v>
      </c>
      <c r="W55">
        <v>17.350000000000001</v>
      </c>
      <c r="X55" s="2">
        <f t="shared" si="6"/>
        <v>17.350000000000001</v>
      </c>
      <c r="Y55" s="2">
        <f t="shared" ref="Y55:Y72" si="22">ABS(X55/(C55*D55)*1000)</f>
        <v>10.670307486281583</v>
      </c>
    </row>
    <row r="56" spans="1:25">
      <c r="A56" s="3" t="s">
        <v>266</v>
      </c>
      <c r="B56" s="3">
        <v>2</v>
      </c>
      <c r="C56">
        <f>85*9.81</f>
        <v>833.85</v>
      </c>
      <c r="D56" s="44">
        <v>1.95</v>
      </c>
      <c r="E56" s="3" t="s">
        <v>90</v>
      </c>
      <c r="F56" s="10"/>
      <c r="G56" s="10"/>
      <c r="H56" s="2"/>
      <c r="I56">
        <v>8.4500000000000006E-2</v>
      </c>
      <c r="J56">
        <v>1992.28</v>
      </c>
      <c r="K56" s="2">
        <f t="shared" si="19"/>
        <v>2.3892546621094919</v>
      </c>
      <c r="N56" s="2"/>
      <c r="O56">
        <v>7.3700000000000002E-2</v>
      </c>
      <c r="P56">
        <v>1239.8794</v>
      </c>
      <c r="Q56" s="2">
        <f t="shared" si="20"/>
        <v>1.4869333813035919</v>
      </c>
      <c r="R56">
        <v>5.8500000000000003E-2</v>
      </c>
      <c r="S56">
        <v>-13.71</v>
      </c>
      <c r="T56" s="2">
        <f t="shared" si="5"/>
        <v>13.71</v>
      </c>
      <c r="U56" s="2">
        <f t="shared" si="21"/>
        <v>8.4316954257591075</v>
      </c>
      <c r="V56">
        <v>0.104</v>
      </c>
      <c r="W56">
        <v>24.01</v>
      </c>
      <c r="X56" s="2">
        <f t="shared" si="6"/>
        <v>24.01</v>
      </c>
      <c r="Y56" s="2">
        <f t="shared" si="22"/>
        <v>14.766229553061718</v>
      </c>
    </row>
    <row r="57" spans="1:25">
      <c r="A57" s="3" t="s">
        <v>267</v>
      </c>
      <c r="B57" s="3">
        <v>2</v>
      </c>
      <c r="C57">
        <f>85*9.81</f>
        <v>833.85</v>
      </c>
      <c r="D57" s="44">
        <v>1.95</v>
      </c>
      <c r="E57" s="3" t="s">
        <v>90</v>
      </c>
      <c r="F57">
        <v>5.5599999999999997E-2</v>
      </c>
      <c r="G57">
        <v>2220.25</v>
      </c>
      <c r="H57" s="2">
        <f t="shared" si="4"/>
        <v>2.6626491575223361</v>
      </c>
      <c r="I57">
        <v>0.12330000000000001</v>
      </c>
      <c r="J57">
        <v>2020.17</v>
      </c>
      <c r="K57" s="2">
        <f t="shared" si="19"/>
        <v>2.4227019248066197</v>
      </c>
      <c r="L57">
        <v>4.7999999999999996E-3</v>
      </c>
      <c r="M57">
        <v>33.018599999999999</v>
      </c>
      <c r="N57" s="2">
        <f t="shared" ref="N57:N69" si="23">M57/C57</f>
        <v>3.9597769382982546E-2</v>
      </c>
      <c r="O57">
        <v>6.5299999999999997E-2</v>
      </c>
      <c r="P57">
        <v>1298.741</v>
      </c>
      <c r="Q57" s="2">
        <f t="shared" si="20"/>
        <v>1.557523535408047</v>
      </c>
      <c r="R57">
        <v>3.8699999999999998E-2</v>
      </c>
      <c r="S57">
        <v>-13.22</v>
      </c>
      <c r="T57" s="2">
        <f t="shared" si="5"/>
        <v>13.22</v>
      </c>
      <c r="U57" s="2">
        <f t="shared" si="21"/>
        <v>8.1303438022272356</v>
      </c>
      <c r="V57">
        <v>0.10630000000000001</v>
      </c>
      <c r="W57">
        <v>21.71</v>
      </c>
      <c r="X57" s="2">
        <f t="shared" si="6"/>
        <v>21.71</v>
      </c>
      <c r="Y57" s="2">
        <f t="shared" si="22"/>
        <v>13.351721932401912</v>
      </c>
    </row>
    <row r="58" spans="1:25">
      <c r="A58" s="3" t="s">
        <v>268</v>
      </c>
      <c r="B58" s="3">
        <v>2</v>
      </c>
      <c r="C58">
        <f>67*9.81</f>
        <v>657.27</v>
      </c>
      <c r="D58" s="44">
        <v>1.79</v>
      </c>
      <c r="E58" s="3" t="s">
        <v>52</v>
      </c>
      <c r="F58">
        <v>4.8000000000000001E-2</v>
      </c>
      <c r="G58">
        <v>1704.43</v>
      </c>
      <c r="H58" s="2">
        <f t="shared" si="4"/>
        <v>2.5931960990156253</v>
      </c>
      <c r="I58">
        <v>0.114</v>
      </c>
      <c r="J58">
        <v>1512.19</v>
      </c>
      <c r="K58" s="2">
        <f t="shared" si="19"/>
        <v>2.3007135575942916</v>
      </c>
      <c r="L58">
        <v>5.1999999999999998E-2</v>
      </c>
      <c r="M58">
        <v>1068.8216</v>
      </c>
      <c r="N58" s="2">
        <f t="shared" si="23"/>
        <v>1.6261530269143578</v>
      </c>
      <c r="O58">
        <v>0.108</v>
      </c>
      <c r="P58">
        <v>974.27</v>
      </c>
      <c r="Q58" s="2">
        <f t="shared" si="20"/>
        <v>1.4822979901714668</v>
      </c>
      <c r="R58">
        <v>8.0000000000000002E-3</v>
      </c>
      <c r="S58">
        <v>-16.190000000000001</v>
      </c>
      <c r="T58" s="2">
        <f t="shared" si="5"/>
        <v>16.190000000000001</v>
      </c>
      <c r="U58" s="2">
        <f t="shared" si="21"/>
        <v>13.761000406880228</v>
      </c>
      <c r="V58">
        <v>6.4000000000000001E-2</v>
      </c>
      <c r="W58">
        <v>-9.4700000000000006</v>
      </c>
      <c r="X58" s="2">
        <f t="shared" si="6"/>
        <v>9.4700000000000006</v>
      </c>
      <c r="Y58" s="2">
        <f t="shared" si="22"/>
        <v>8.0492077735117835</v>
      </c>
    </row>
    <row r="59" spans="1:25">
      <c r="A59" s="3" t="s">
        <v>269</v>
      </c>
      <c r="B59" s="3">
        <v>2</v>
      </c>
      <c r="C59">
        <f>67*9.81</f>
        <v>657.27</v>
      </c>
      <c r="D59" s="44">
        <v>1.79</v>
      </c>
      <c r="E59" s="3" t="s">
        <v>52</v>
      </c>
      <c r="F59">
        <v>4.7899999999999998E-2</v>
      </c>
      <c r="G59">
        <v>1613.64</v>
      </c>
      <c r="H59" s="2">
        <f t="shared" si="4"/>
        <v>2.4550641288968005</v>
      </c>
      <c r="I59">
        <v>0.1125</v>
      </c>
      <c r="J59">
        <v>1542.24</v>
      </c>
      <c r="K59" s="2">
        <f t="shared" si="19"/>
        <v>2.3464329727509243</v>
      </c>
      <c r="L59">
        <v>0.05</v>
      </c>
      <c r="M59">
        <v>1044.5864999999999</v>
      </c>
      <c r="N59" s="2">
        <f t="shared" si="23"/>
        <v>1.5892806609156054</v>
      </c>
      <c r="O59">
        <v>0.10630000000000001</v>
      </c>
      <c r="P59">
        <v>937.6386</v>
      </c>
      <c r="Q59" s="2">
        <f t="shared" si="20"/>
        <v>1.4265653384453878</v>
      </c>
      <c r="R59">
        <v>3.5400000000000001E-2</v>
      </c>
      <c r="S59">
        <v>10.54</v>
      </c>
      <c r="T59" s="2">
        <f t="shared" si="5"/>
        <v>10.54</v>
      </c>
      <c r="U59" s="2">
        <f t="shared" si="21"/>
        <v>8.9586747553130071</v>
      </c>
      <c r="V59">
        <v>0.13539999999999999</v>
      </c>
      <c r="W59">
        <v>7.75</v>
      </c>
      <c r="X59" s="2">
        <f t="shared" si="6"/>
        <v>7.75</v>
      </c>
      <c r="Y59" s="2">
        <f t="shared" si="22"/>
        <v>6.5872608494948581</v>
      </c>
    </row>
    <row r="60" spans="1:25">
      <c r="A60" s="3" t="s">
        <v>270</v>
      </c>
      <c r="B60" s="3">
        <v>2</v>
      </c>
      <c r="C60">
        <f>67*9.81</f>
        <v>657.27</v>
      </c>
      <c r="D60" s="44">
        <v>1.79</v>
      </c>
      <c r="E60" s="3" t="s">
        <v>52</v>
      </c>
      <c r="F60">
        <v>4.3999999999999997E-2</v>
      </c>
      <c r="G60">
        <v>1821.5</v>
      </c>
      <c r="H60" s="2">
        <f t="shared" si="4"/>
        <v>2.7713116375309994</v>
      </c>
      <c r="I60">
        <v>0.108</v>
      </c>
      <c r="J60">
        <v>1587.91</v>
      </c>
      <c r="K60" s="2">
        <f t="shared" si="19"/>
        <v>2.4159173551204227</v>
      </c>
      <c r="L60">
        <v>5.3999999999999999E-2</v>
      </c>
      <c r="M60">
        <v>1116.5803000000001</v>
      </c>
      <c r="N60" s="2">
        <f t="shared" si="23"/>
        <v>1.698815250962314</v>
      </c>
      <c r="O60">
        <v>0.104</v>
      </c>
      <c r="P60">
        <v>1040.5017</v>
      </c>
      <c r="Q60" s="2">
        <f t="shared" si="20"/>
        <v>1.5830658633438315</v>
      </c>
      <c r="R60">
        <v>8.0000000000000002E-3</v>
      </c>
      <c r="S60">
        <v>-10.17</v>
      </c>
      <c r="T60" s="2">
        <f t="shared" si="5"/>
        <v>10.17</v>
      </c>
      <c r="U60" s="2">
        <f t="shared" si="21"/>
        <v>8.6441861728209961</v>
      </c>
      <c r="V60">
        <v>6.6000000000000003E-2</v>
      </c>
      <c r="W60">
        <v>-14.57</v>
      </c>
      <c r="X60" s="2">
        <f t="shared" si="6"/>
        <v>14.57</v>
      </c>
      <c r="Y60" s="2">
        <f t="shared" si="22"/>
        <v>12.384050397050334</v>
      </c>
    </row>
    <row r="61" spans="1:25">
      <c r="A61" s="3" t="s">
        <v>271</v>
      </c>
      <c r="B61" s="3">
        <v>2</v>
      </c>
      <c r="C61">
        <f>72.5*9.81</f>
        <v>711.22500000000002</v>
      </c>
      <c r="D61" s="44">
        <v>1.79</v>
      </c>
      <c r="E61" s="3" t="s">
        <v>53</v>
      </c>
      <c r="F61">
        <v>3.5999999999999997E-2</v>
      </c>
      <c r="G61">
        <v>1805.38</v>
      </c>
      <c r="H61" s="2">
        <f t="shared" si="4"/>
        <v>2.5384090829203134</v>
      </c>
      <c r="I61">
        <v>9.8000000000000004E-2</v>
      </c>
      <c r="J61">
        <v>1672.63</v>
      </c>
      <c r="K61" s="2">
        <f t="shared" si="19"/>
        <v>2.3517592885514431</v>
      </c>
      <c r="L61">
        <v>4.8000000000000001E-2</v>
      </c>
      <c r="M61">
        <v>1241.1487</v>
      </c>
      <c r="N61" s="2">
        <f t="shared" si="23"/>
        <v>1.7450858729656578</v>
      </c>
      <c r="O61">
        <v>9.8000000000000004E-2</v>
      </c>
      <c r="P61">
        <v>1159.5045</v>
      </c>
      <c r="Q61" s="2">
        <f t="shared" si="20"/>
        <v>1.6302921016555942</v>
      </c>
      <c r="R61">
        <v>4.8000000000000001E-2</v>
      </c>
      <c r="S61">
        <v>-37.28</v>
      </c>
      <c r="T61" s="2">
        <f t="shared" si="5"/>
        <v>37.28</v>
      </c>
      <c r="U61" s="2">
        <f t="shared" si="21"/>
        <v>29.283019638592709</v>
      </c>
      <c r="V61">
        <v>8.4000000000000005E-2</v>
      </c>
      <c r="W61">
        <v>14.21</v>
      </c>
      <c r="X61" s="2">
        <f t="shared" si="6"/>
        <v>14.21</v>
      </c>
      <c r="Y61" s="2">
        <f t="shared" si="22"/>
        <v>11.161794771040839</v>
      </c>
    </row>
    <row r="62" spans="1:25">
      <c r="A62" s="3" t="s">
        <v>272</v>
      </c>
      <c r="B62" s="3">
        <v>2</v>
      </c>
      <c r="C62">
        <f>72.5*9.81</f>
        <v>711.22500000000002</v>
      </c>
      <c r="D62" s="44">
        <v>1.79</v>
      </c>
      <c r="E62" s="3" t="s">
        <v>53</v>
      </c>
      <c r="F62">
        <v>3.6799999999999999E-2</v>
      </c>
      <c r="G62">
        <v>2356.87</v>
      </c>
      <c r="H62" s="2">
        <f t="shared" si="4"/>
        <v>3.3138177088825613</v>
      </c>
      <c r="I62">
        <v>0.11269999999999999</v>
      </c>
      <c r="J62">
        <v>1828.44</v>
      </c>
      <c r="K62" s="2">
        <f t="shared" si="19"/>
        <v>2.5708320151850681</v>
      </c>
      <c r="L62">
        <v>4.1200000000000001E-2</v>
      </c>
      <c r="M62">
        <v>1352.8686</v>
      </c>
      <c r="N62" s="2">
        <f t="shared" si="23"/>
        <v>1.9021668248444585</v>
      </c>
      <c r="O62">
        <v>0.104</v>
      </c>
      <c r="P62">
        <v>1081.2179000000001</v>
      </c>
      <c r="Q62" s="2">
        <f t="shared" si="20"/>
        <v>1.5202191992688672</v>
      </c>
      <c r="R62">
        <v>4.1200000000000001E-2</v>
      </c>
      <c r="S62">
        <v>-28.62</v>
      </c>
      <c r="T62" s="2">
        <f t="shared" si="5"/>
        <v>28.62</v>
      </c>
      <c r="U62" s="2">
        <f t="shared" si="21"/>
        <v>22.48068728692391</v>
      </c>
      <c r="V62">
        <v>8.6699999999999999E-2</v>
      </c>
      <c r="W62">
        <v>11.03</v>
      </c>
      <c r="X62" s="2">
        <f t="shared" si="6"/>
        <v>11.03</v>
      </c>
      <c r="Y62" s="2">
        <f t="shared" si="22"/>
        <v>8.663940628049291</v>
      </c>
    </row>
    <row r="63" spans="1:25">
      <c r="A63" s="3" t="s">
        <v>273</v>
      </c>
      <c r="B63" s="3">
        <v>2</v>
      </c>
      <c r="C63">
        <f>72.5*9.81</f>
        <v>711.22500000000002</v>
      </c>
      <c r="D63" s="44">
        <v>1.79</v>
      </c>
      <c r="E63" s="3" t="s">
        <v>53</v>
      </c>
      <c r="F63">
        <v>3.9600000000000003E-2</v>
      </c>
      <c r="G63">
        <v>1998.39</v>
      </c>
      <c r="H63" s="2">
        <f t="shared" si="4"/>
        <v>2.8097859327217125</v>
      </c>
      <c r="I63">
        <v>0.1104</v>
      </c>
      <c r="J63">
        <v>1599.66</v>
      </c>
      <c r="K63" s="2">
        <f t="shared" si="19"/>
        <v>2.2491616577032585</v>
      </c>
      <c r="L63">
        <v>0.05</v>
      </c>
      <c r="M63">
        <v>1437.1492000000001</v>
      </c>
      <c r="N63" s="2">
        <f t="shared" si="23"/>
        <v>2.0206674399803157</v>
      </c>
      <c r="Q63" s="2"/>
      <c r="R63">
        <v>5.4199999999999998E-2</v>
      </c>
      <c r="S63">
        <v>-22.34</v>
      </c>
      <c r="T63" s="2">
        <f t="shared" si="5"/>
        <v>22.34</v>
      </c>
      <c r="U63" s="2">
        <f t="shared" si="21"/>
        <v>17.547818098877713</v>
      </c>
      <c r="V63">
        <v>8.5400000000000004E-2</v>
      </c>
      <c r="W63">
        <v>13.6</v>
      </c>
      <c r="X63" s="2">
        <f t="shared" si="6"/>
        <v>13.6</v>
      </c>
      <c r="Y63" s="2">
        <f t="shared" si="22"/>
        <v>10.682646649272019</v>
      </c>
    </row>
    <row r="64" spans="1:25">
      <c r="A64" s="3" t="s">
        <v>274</v>
      </c>
      <c r="B64" s="3">
        <v>2</v>
      </c>
      <c r="C64">
        <f>62*9.81</f>
        <v>608.22</v>
      </c>
      <c r="D64" s="44">
        <v>1.66</v>
      </c>
      <c r="E64" s="3" t="s">
        <v>54</v>
      </c>
      <c r="F64">
        <v>4.4299999999999999E-2</v>
      </c>
      <c r="G64">
        <v>1515.36</v>
      </c>
      <c r="H64" s="2">
        <f t="shared" si="4"/>
        <v>2.4914669034231034</v>
      </c>
      <c r="I64">
        <v>0.11899999999999999</v>
      </c>
      <c r="J64">
        <v>1353.87</v>
      </c>
      <c r="K64" s="2">
        <f t="shared" si="19"/>
        <v>2.2259544243859128</v>
      </c>
      <c r="L64">
        <v>4.6699999999999998E-2</v>
      </c>
      <c r="M64">
        <v>849.83780000000002</v>
      </c>
      <c r="N64" s="2">
        <f t="shared" si="23"/>
        <v>1.3972539541613231</v>
      </c>
      <c r="O64">
        <v>0.10970000000000001</v>
      </c>
      <c r="P64">
        <v>674.18870000000004</v>
      </c>
      <c r="Q64" s="2">
        <f>P64/C64</f>
        <v>1.1084619052316595</v>
      </c>
      <c r="R64">
        <v>3.5000000000000003E-2</v>
      </c>
      <c r="S64">
        <v>5.05</v>
      </c>
      <c r="T64" s="2">
        <f t="shared" si="5"/>
        <v>5.05</v>
      </c>
      <c r="U64" s="2">
        <f t="shared" si="21"/>
        <v>5.0017570528736233</v>
      </c>
      <c r="V64">
        <v>0.14929999999999999</v>
      </c>
      <c r="W64">
        <v>5.62</v>
      </c>
      <c r="X64" s="2">
        <f t="shared" si="6"/>
        <v>5.62</v>
      </c>
      <c r="Y64" s="2">
        <f t="shared" si="22"/>
        <v>5.5663118093365869</v>
      </c>
    </row>
    <row r="65" spans="1:25">
      <c r="A65" s="3" t="s">
        <v>275</v>
      </c>
      <c r="B65" s="3">
        <v>2</v>
      </c>
      <c r="C65">
        <f>62*9.81</f>
        <v>608.22</v>
      </c>
      <c r="D65" s="44">
        <v>1.66</v>
      </c>
      <c r="E65" s="3" t="s">
        <v>54</v>
      </c>
      <c r="F65">
        <v>4.7699999999999999E-2</v>
      </c>
      <c r="G65">
        <v>1597.01</v>
      </c>
      <c r="H65" s="2">
        <f t="shared" si="4"/>
        <v>2.6257110913814081</v>
      </c>
      <c r="I65">
        <v>0.1062</v>
      </c>
      <c r="J65">
        <v>1312.18</v>
      </c>
      <c r="K65" s="2">
        <f t="shared" si="19"/>
        <v>2.1574101476439447</v>
      </c>
      <c r="L65">
        <v>4.7699999999999999E-2</v>
      </c>
      <c r="M65">
        <v>987.97540000000004</v>
      </c>
      <c r="N65" s="2">
        <f t="shared" si="23"/>
        <v>1.6243717733714773</v>
      </c>
      <c r="O65">
        <v>9.9699999999999997E-2</v>
      </c>
      <c r="P65">
        <v>737.26480000000004</v>
      </c>
      <c r="Q65" s="2">
        <f>P65/C65</f>
        <v>1.2121679655387854</v>
      </c>
      <c r="R65">
        <v>5.6300000000000003E-2</v>
      </c>
      <c r="S65">
        <v>-15.53</v>
      </c>
      <c r="T65" s="2">
        <f t="shared" si="5"/>
        <v>15.53</v>
      </c>
      <c r="U65" s="2">
        <f t="shared" si="21"/>
        <v>15.381640996262846</v>
      </c>
      <c r="V65">
        <v>0.104</v>
      </c>
      <c r="W65">
        <v>-10.39</v>
      </c>
      <c r="X65" s="2">
        <f t="shared" si="6"/>
        <v>10.39</v>
      </c>
      <c r="Y65" s="2">
        <f t="shared" si="22"/>
        <v>10.290743718684544</v>
      </c>
    </row>
    <row r="66" spans="1:25">
      <c r="A66" s="3" t="s">
        <v>276</v>
      </c>
      <c r="B66" s="3">
        <v>2</v>
      </c>
      <c r="C66">
        <f>62*9.81</f>
        <v>608.22</v>
      </c>
      <c r="D66" s="44">
        <v>1.66</v>
      </c>
      <c r="E66" s="3" t="s">
        <v>54</v>
      </c>
      <c r="F66">
        <v>4.1700000000000001E-2</v>
      </c>
      <c r="G66">
        <v>1725.68</v>
      </c>
      <c r="H66" s="2">
        <f t="shared" si="4"/>
        <v>2.8372628325277036</v>
      </c>
      <c r="I66">
        <v>0.1021</v>
      </c>
      <c r="J66">
        <v>1382.47</v>
      </c>
      <c r="K66" s="2">
        <f t="shared" si="19"/>
        <v>2.272976883364572</v>
      </c>
      <c r="L66">
        <v>4.58E-2</v>
      </c>
      <c r="M66">
        <v>953.07780000000002</v>
      </c>
      <c r="N66" s="2">
        <f t="shared" si="23"/>
        <v>1.5669951662227484</v>
      </c>
      <c r="O66">
        <v>9.7900000000000001E-2</v>
      </c>
      <c r="P66">
        <v>713.77919999999995</v>
      </c>
      <c r="Q66" s="2">
        <f>P66/C66</f>
        <v>1.1735543060076945</v>
      </c>
      <c r="R66">
        <v>5.8299999999999998E-2</v>
      </c>
      <c r="S66">
        <v>-10.27</v>
      </c>
      <c r="T66" s="2">
        <f t="shared" si="5"/>
        <v>10.27</v>
      </c>
      <c r="U66" s="2">
        <f t="shared" si="21"/>
        <v>10.171890085744971</v>
      </c>
      <c r="V66">
        <v>0.10829999999999999</v>
      </c>
      <c r="W66">
        <v>-9.5500000000000007</v>
      </c>
      <c r="X66" s="2">
        <f t="shared" si="6"/>
        <v>9.5500000000000007</v>
      </c>
      <c r="Y66" s="2">
        <f t="shared" si="22"/>
        <v>9.4587682881075459</v>
      </c>
    </row>
    <row r="67" spans="1:25">
      <c r="A67" s="3" t="s">
        <v>277</v>
      </c>
      <c r="B67" s="3">
        <v>2</v>
      </c>
      <c r="C67">
        <f>55.5*9.81</f>
        <v>544.45500000000004</v>
      </c>
      <c r="D67" s="44">
        <v>1.55</v>
      </c>
      <c r="E67" s="3" t="s">
        <v>55</v>
      </c>
      <c r="F67">
        <v>3.9E-2</v>
      </c>
      <c r="G67">
        <v>1779.95</v>
      </c>
      <c r="H67" s="2">
        <f t="shared" si="4"/>
        <v>3.2692325352875811</v>
      </c>
      <c r="I67">
        <v>0.1105</v>
      </c>
      <c r="J67">
        <v>1252.78</v>
      </c>
      <c r="K67" s="2">
        <f t="shared" si="19"/>
        <v>2.3009798789615301</v>
      </c>
      <c r="L67">
        <v>4.3299999999999998E-2</v>
      </c>
      <c r="M67">
        <v>802.76580000000001</v>
      </c>
      <c r="N67" s="2">
        <f t="shared" si="23"/>
        <v>1.4744392098520538</v>
      </c>
      <c r="Q67" s="2"/>
      <c r="R67">
        <v>8.6999999999999994E-3</v>
      </c>
      <c r="S67">
        <v>-6.12</v>
      </c>
      <c r="T67" s="2">
        <f t="shared" si="5"/>
        <v>6.12</v>
      </c>
      <c r="U67" s="2">
        <f t="shared" si="21"/>
        <v>7.2519989655236756</v>
      </c>
      <c r="V67">
        <v>0.11700000000000001</v>
      </c>
      <c r="W67">
        <v>6.15</v>
      </c>
      <c r="X67" s="2">
        <f t="shared" si="6"/>
        <v>6.15</v>
      </c>
      <c r="Y67" s="2">
        <f t="shared" si="22"/>
        <v>7.2875479800605572</v>
      </c>
    </row>
    <row r="68" spans="1:25">
      <c r="A68" s="3" t="s">
        <v>278</v>
      </c>
      <c r="B68" s="3">
        <v>2</v>
      </c>
      <c r="C68">
        <f>55.5*9.81</f>
        <v>544.45500000000004</v>
      </c>
      <c r="D68" s="44">
        <v>1.55</v>
      </c>
      <c r="E68" s="3" t="s">
        <v>55</v>
      </c>
      <c r="F68">
        <v>4.7199999999999999E-2</v>
      </c>
      <c r="G68">
        <v>1601.69</v>
      </c>
      <c r="H68" s="2">
        <f t="shared" si="4"/>
        <v>2.9418225565014553</v>
      </c>
      <c r="I68" s="3">
        <v>8.5699999999999998E-2</v>
      </c>
      <c r="J68" s="3">
        <v>1329</v>
      </c>
      <c r="K68" s="2"/>
      <c r="L68">
        <v>4.9000000000000002E-2</v>
      </c>
      <c r="M68">
        <v>822.03740000000005</v>
      </c>
      <c r="N68" s="2">
        <f t="shared" si="23"/>
        <v>1.509835339927083</v>
      </c>
      <c r="O68">
        <v>8.7499999999999994E-2</v>
      </c>
      <c r="P68">
        <v>721.5548</v>
      </c>
      <c r="Q68" s="2">
        <f>P68/C68</f>
        <v>1.3252790405083983</v>
      </c>
      <c r="R68">
        <v>5.7700000000000001E-2</v>
      </c>
      <c r="S68">
        <v>-9.01</v>
      </c>
      <c r="T68" s="2">
        <f t="shared" si="5"/>
        <v>9.01</v>
      </c>
      <c r="U68" s="2">
        <f t="shared" si="21"/>
        <v>10.676554032576522</v>
      </c>
      <c r="V68">
        <v>8.5699999999999998E-2</v>
      </c>
      <c r="W68">
        <v>-7.1</v>
      </c>
      <c r="X68" s="2">
        <f t="shared" si="6"/>
        <v>7.1</v>
      </c>
      <c r="Y68" s="2">
        <f t="shared" si="22"/>
        <v>8.4132667737284468</v>
      </c>
    </row>
    <row r="69" spans="1:25">
      <c r="A69" s="3" t="s">
        <v>279</v>
      </c>
      <c r="B69" s="3">
        <v>2</v>
      </c>
      <c r="C69">
        <f>55.5*9.81</f>
        <v>544.45500000000004</v>
      </c>
      <c r="D69" s="44">
        <v>1.55</v>
      </c>
      <c r="E69" s="3" t="s">
        <v>55</v>
      </c>
      <c r="F69">
        <v>4.7699999999999999E-2</v>
      </c>
      <c r="G69">
        <v>1742.44</v>
      </c>
      <c r="H69" s="2">
        <f t="shared" ref="H69:H117" si="24">G69/C69</f>
        <v>3.2003379526315303</v>
      </c>
      <c r="I69">
        <v>9.1700000000000004E-2</v>
      </c>
      <c r="J69">
        <v>1359.58</v>
      </c>
      <c r="K69" s="2">
        <f>J69/C69</f>
        <v>2.4971393411760383</v>
      </c>
      <c r="L69">
        <v>4.9500000000000002E-2</v>
      </c>
      <c r="M69">
        <v>936.68560000000002</v>
      </c>
      <c r="N69" s="2">
        <f t="shared" si="23"/>
        <v>1.7204095838958224</v>
      </c>
      <c r="O69">
        <v>9.35E-2</v>
      </c>
      <c r="P69">
        <v>730.899</v>
      </c>
      <c r="Q69" s="2">
        <f>P69/C69</f>
        <v>1.3424415240929002</v>
      </c>
      <c r="R69">
        <v>5.6800000000000003E-2</v>
      </c>
      <c r="S69">
        <v>-11.86</v>
      </c>
      <c r="T69" s="2">
        <f t="shared" ref="T69:T120" si="25">ABS(S69)</f>
        <v>11.86</v>
      </c>
      <c r="U69" s="2">
        <f t="shared" si="21"/>
        <v>14.053710413580195</v>
      </c>
      <c r="V69">
        <v>0.17599999999999999</v>
      </c>
      <c r="W69">
        <v>1.05</v>
      </c>
      <c r="X69" s="2">
        <f t="shared" ref="X69:X120" si="26">ABS(W69)</f>
        <v>1.05</v>
      </c>
      <c r="Y69" s="2">
        <f t="shared" si="22"/>
        <v>1.2442155087908269</v>
      </c>
    </row>
    <row r="70" spans="1:25">
      <c r="A70" s="3" t="s">
        <v>280</v>
      </c>
      <c r="B70" s="3">
        <v>2</v>
      </c>
      <c r="C70">
        <f>97*9.81</f>
        <v>951.57</v>
      </c>
      <c r="D70" s="44">
        <v>1.75</v>
      </c>
      <c r="E70" s="3" t="s">
        <v>56</v>
      </c>
      <c r="H70" s="2"/>
      <c r="I70">
        <v>8.5699999999999998E-2</v>
      </c>
      <c r="J70">
        <v>2371.88</v>
      </c>
      <c r="K70" s="2">
        <f>J70/C70</f>
        <v>2.4925964458736614</v>
      </c>
      <c r="N70" s="2"/>
      <c r="O70">
        <v>8.9200000000000002E-2</v>
      </c>
      <c r="P70">
        <v>1499.1862000000001</v>
      </c>
      <c r="Q70" s="2">
        <f>P70/C70</f>
        <v>1.5754870372121863</v>
      </c>
      <c r="R70">
        <v>3.5000000000000001E-3</v>
      </c>
      <c r="S70">
        <v>0.17</v>
      </c>
      <c r="T70" s="2">
        <f t="shared" si="25"/>
        <v>0.17</v>
      </c>
      <c r="U70" s="2">
        <f t="shared" si="21"/>
        <v>0.10208692701835613</v>
      </c>
      <c r="V70">
        <v>6.4699999999999994E-2</v>
      </c>
      <c r="W70">
        <v>-19.170000000000002</v>
      </c>
      <c r="X70" s="2">
        <f t="shared" si="26"/>
        <v>19.170000000000002</v>
      </c>
      <c r="Y70" s="2">
        <f t="shared" si="22"/>
        <v>11.511802299658159</v>
      </c>
    </row>
    <row r="71" spans="1:25">
      <c r="A71" s="3" t="s">
        <v>281</v>
      </c>
      <c r="B71" s="3">
        <v>2</v>
      </c>
      <c r="C71">
        <f>97*9.81</f>
        <v>951.57</v>
      </c>
      <c r="D71" s="44">
        <v>1.75</v>
      </c>
      <c r="E71" s="3" t="s">
        <v>56</v>
      </c>
      <c r="H71" s="2"/>
      <c r="I71">
        <v>8.6300000000000002E-2</v>
      </c>
      <c r="J71">
        <v>2409.9699999999998</v>
      </c>
      <c r="K71" s="2">
        <f>J71/C71</f>
        <v>2.532625030213226</v>
      </c>
      <c r="N71" s="2"/>
      <c r="O71">
        <v>7.4800000000000005E-2</v>
      </c>
      <c r="P71">
        <v>1607.5715</v>
      </c>
      <c r="Q71" s="2">
        <f>P71/C71</f>
        <v>1.6893885893838603</v>
      </c>
      <c r="R71">
        <v>3.4500000000000003E-2</v>
      </c>
      <c r="S71">
        <v>-7.72</v>
      </c>
      <c r="T71" s="2">
        <f t="shared" si="25"/>
        <v>7.72</v>
      </c>
      <c r="U71" s="2">
        <f t="shared" si="21"/>
        <v>4.635947509304172</v>
      </c>
      <c r="V71">
        <v>6.9000000000000006E-2</v>
      </c>
      <c r="W71">
        <v>-20.5</v>
      </c>
      <c r="X71" s="2">
        <f t="shared" si="26"/>
        <v>20.5</v>
      </c>
      <c r="Y71" s="2">
        <f t="shared" si="22"/>
        <v>12.310482375742943</v>
      </c>
    </row>
    <row r="72" spans="1:25">
      <c r="A72" s="3" t="s">
        <v>282</v>
      </c>
      <c r="B72" s="3">
        <v>2</v>
      </c>
      <c r="C72">
        <f>97*9.81</f>
        <v>951.57</v>
      </c>
      <c r="D72" s="44">
        <v>1.75</v>
      </c>
      <c r="E72" s="3" t="s">
        <v>56</v>
      </c>
      <c r="H72" s="2"/>
      <c r="I72">
        <v>8.4000000000000005E-2</v>
      </c>
      <c r="J72">
        <v>2527.7199999999998</v>
      </c>
      <c r="K72" s="2">
        <f>J72/C72</f>
        <v>2.6563678972645204</v>
      </c>
      <c r="N72" s="2"/>
      <c r="O72">
        <v>8.2199999999999995E-2</v>
      </c>
      <c r="P72">
        <v>1703.9322999999999</v>
      </c>
      <c r="Q72" s="2">
        <f>P72/C72</f>
        <v>1.7906536565885851</v>
      </c>
      <c r="R72">
        <v>5.1999999999999998E-3</v>
      </c>
      <c r="S72">
        <v>0.14000000000000001</v>
      </c>
      <c r="T72" s="2">
        <f t="shared" si="25"/>
        <v>0.14000000000000001</v>
      </c>
      <c r="U72" s="2">
        <f t="shared" si="21"/>
        <v>8.407158695629327E-2</v>
      </c>
      <c r="V72">
        <v>6.8199999999999997E-2</v>
      </c>
      <c r="W72">
        <v>-30.31</v>
      </c>
      <c r="X72" s="2">
        <f t="shared" si="26"/>
        <v>30.31</v>
      </c>
      <c r="Y72" s="2">
        <f t="shared" si="22"/>
        <v>18.201498576037491</v>
      </c>
    </row>
    <row r="73" spans="1:25">
      <c r="A73" s="3"/>
      <c r="B73" s="3">
        <v>2</v>
      </c>
      <c r="C73">
        <f>88*9.81</f>
        <v>863.28000000000009</v>
      </c>
      <c r="D73" s="44">
        <v>1.81</v>
      </c>
      <c r="E73" s="3" t="s">
        <v>57</v>
      </c>
      <c r="H73" s="2"/>
      <c r="K73" s="2"/>
      <c r="N73" s="2"/>
      <c r="Q73" s="2"/>
      <c r="T73" s="2"/>
      <c r="U73" s="2"/>
      <c r="X73" s="2"/>
      <c r="Y73" s="2"/>
    </row>
    <row r="74" spans="1:25">
      <c r="A74" s="3"/>
      <c r="B74" s="3">
        <v>2</v>
      </c>
      <c r="C74">
        <f>88*9.81</f>
        <v>863.28000000000009</v>
      </c>
      <c r="D74" s="44">
        <v>1.81</v>
      </c>
      <c r="E74" s="3" t="s">
        <v>57</v>
      </c>
      <c r="H74" s="2"/>
      <c r="K74" s="2"/>
      <c r="N74" s="2"/>
      <c r="Q74" s="2"/>
      <c r="T74" s="2"/>
      <c r="U74" s="2"/>
      <c r="X74" s="2"/>
      <c r="Y74" s="2"/>
    </row>
    <row r="75" spans="1:25">
      <c r="A75" s="3"/>
      <c r="B75" s="3">
        <v>2</v>
      </c>
      <c r="C75">
        <f>88*9.81</f>
        <v>863.28000000000009</v>
      </c>
      <c r="D75" s="44">
        <v>1.81</v>
      </c>
      <c r="E75" s="3" t="s">
        <v>57</v>
      </c>
      <c r="H75" s="2"/>
      <c r="K75" s="2"/>
      <c r="N75" s="2"/>
      <c r="Q75" s="2"/>
      <c r="T75" s="2"/>
      <c r="U75" s="2"/>
      <c r="X75" s="2"/>
      <c r="Y75" s="2"/>
    </row>
    <row r="76" spans="1:25">
      <c r="A76" s="3" t="s">
        <v>283</v>
      </c>
      <c r="B76" s="3">
        <v>2</v>
      </c>
      <c r="C76">
        <f>115.5*9.81</f>
        <v>1133.0550000000001</v>
      </c>
      <c r="D76" s="44">
        <v>2.02</v>
      </c>
      <c r="E76" s="3" t="s">
        <v>58</v>
      </c>
      <c r="F76">
        <v>3.6799999999999999E-2</v>
      </c>
      <c r="G76">
        <v>3284.57</v>
      </c>
      <c r="H76" s="2">
        <f t="shared" si="24"/>
        <v>2.8988619263848623</v>
      </c>
      <c r="I76">
        <v>0.104</v>
      </c>
      <c r="J76">
        <v>2382.84</v>
      </c>
      <c r="K76" s="2">
        <f t="shared" ref="K76:K89" si="27">J76/C76</f>
        <v>2.1030223599030937</v>
      </c>
      <c r="L76">
        <v>4.1200000000000001E-2</v>
      </c>
      <c r="M76">
        <v>2073.1914999999999</v>
      </c>
      <c r="N76" s="2">
        <f t="shared" ref="N76:N102" si="28">M76/C76</f>
        <v>1.8297359792772634</v>
      </c>
      <c r="O76">
        <v>0.1062</v>
      </c>
      <c r="P76">
        <v>1565.9567999999999</v>
      </c>
      <c r="Q76" s="2">
        <f t="shared" ref="Q76:Q100" si="29">P76/C76</f>
        <v>1.3820660073871083</v>
      </c>
      <c r="R76">
        <v>5.6300000000000003E-2</v>
      </c>
      <c r="S76">
        <v>-22.19</v>
      </c>
      <c r="T76" s="2">
        <f t="shared" si="25"/>
        <v>22.19</v>
      </c>
      <c r="U76" s="2">
        <f t="shared" ref="U76:U102" si="30">ABS(T76/(C76*D76)*1000)</f>
        <v>9.695159118358319</v>
      </c>
      <c r="V76">
        <v>8.8800000000000004E-2</v>
      </c>
      <c r="W76">
        <v>13.86</v>
      </c>
      <c r="X76" s="2">
        <f t="shared" si="26"/>
        <v>13.86</v>
      </c>
      <c r="Y76" s="2">
        <f t="shared" ref="Y76:Y102" si="31">ABS(X76/(C76*D76)*1000)</f>
        <v>6.055651436703303</v>
      </c>
    </row>
    <row r="77" spans="1:25">
      <c r="A77" s="3" t="s">
        <v>284</v>
      </c>
      <c r="B77" s="3">
        <v>2</v>
      </c>
      <c r="C77">
        <f>115.5*9.81</f>
        <v>1133.0550000000001</v>
      </c>
      <c r="D77" s="44">
        <v>2.02</v>
      </c>
      <c r="E77" s="3" t="s">
        <v>58</v>
      </c>
      <c r="F77">
        <v>3.5999999999999997E-2</v>
      </c>
      <c r="G77">
        <v>3363.08</v>
      </c>
      <c r="H77" s="2">
        <f t="shared" si="24"/>
        <v>2.9681524727396287</v>
      </c>
      <c r="I77">
        <v>9.4E-2</v>
      </c>
      <c r="J77">
        <v>2625.2</v>
      </c>
      <c r="K77" s="2">
        <f t="shared" si="27"/>
        <v>2.3169219499494726</v>
      </c>
      <c r="L77">
        <v>4.2000000000000003E-2</v>
      </c>
      <c r="M77">
        <v>2054.0823</v>
      </c>
      <c r="N77" s="2">
        <f t="shared" si="28"/>
        <v>1.8128707785588518</v>
      </c>
      <c r="O77">
        <v>9.6000000000000002E-2</v>
      </c>
      <c r="P77">
        <v>1468.9564</v>
      </c>
      <c r="Q77" s="2">
        <f t="shared" si="29"/>
        <v>1.2964563944380458</v>
      </c>
      <c r="R77">
        <v>5.3999999999999999E-2</v>
      </c>
      <c r="S77">
        <v>-20.38</v>
      </c>
      <c r="T77" s="2">
        <f t="shared" si="25"/>
        <v>20.38</v>
      </c>
      <c r="U77" s="2">
        <f t="shared" si="30"/>
        <v>8.9043417229446842</v>
      </c>
      <c r="V77">
        <v>8.4000000000000005E-2</v>
      </c>
      <c r="W77">
        <v>23.91</v>
      </c>
      <c r="X77" s="2">
        <f t="shared" si="26"/>
        <v>23.91</v>
      </c>
      <c r="Y77" s="2">
        <f t="shared" si="31"/>
        <v>10.44665410184531</v>
      </c>
    </row>
    <row r="78" spans="1:25">
      <c r="A78" s="3" t="s">
        <v>285</v>
      </c>
      <c r="B78" s="3">
        <v>2</v>
      </c>
      <c r="C78">
        <f>115.5*9.81</f>
        <v>1133.0550000000001</v>
      </c>
      <c r="D78" s="44">
        <v>2.02</v>
      </c>
      <c r="E78" s="3" t="s">
        <v>58</v>
      </c>
      <c r="F78">
        <v>3.6799999999999999E-2</v>
      </c>
      <c r="G78">
        <v>3395.3</v>
      </c>
      <c r="H78" s="2">
        <f t="shared" si="24"/>
        <v>2.9965888681485011</v>
      </c>
      <c r="I78">
        <v>0.11269999999999999</v>
      </c>
      <c r="J78">
        <v>2416.6999999999998</v>
      </c>
      <c r="K78" s="2">
        <f t="shared" si="27"/>
        <v>2.1329061696034168</v>
      </c>
      <c r="L78">
        <v>4.5499999999999999E-2</v>
      </c>
      <c r="M78">
        <v>2085.7797999999998</v>
      </c>
      <c r="N78" s="2">
        <f t="shared" si="28"/>
        <v>1.8408460313047466</v>
      </c>
      <c r="O78">
        <v>0.11269999999999999</v>
      </c>
      <c r="P78">
        <v>1551.0944</v>
      </c>
      <c r="Q78" s="2">
        <f t="shared" si="29"/>
        <v>1.3689489036278026</v>
      </c>
      <c r="R78">
        <v>2.1700000000000001E-2</v>
      </c>
      <c r="S78">
        <v>-22.84</v>
      </c>
      <c r="T78" s="2">
        <f t="shared" si="25"/>
        <v>22.84</v>
      </c>
      <c r="U78" s="2">
        <f t="shared" si="30"/>
        <v>9.9791543156063085</v>
      </c>
      <c r="V78">
        <v>9.0999999999999998E-2</v>
      </c>
      <c r="W78">
        <v>17.98</v>
      </c>
      <c r="X78" s="2">
        <f t="shared" si="26"/>
        <v>17.98</v>
      </c>
      <c r="Y78" s="2">
        <f t="shared" si="31"/>
        <v>7.8557440715674893</v>
      </c>
    </row>
    <row r="79" spans="1:25">
      <c r="A79" s="3" t="s">
        <v>286</v>
      </c>
      <c r="B79" s="3">
        <v>2</v>
      </c>
      <c r="C79">
        <f>99*9.91</f>
        <v>981.09</v>
      </c>
      <c r="D79" s="45">
        <v>1.87</v>
      </c>
      <c r="E79" s="3" t="s">
        <v>59</v>
      </c>
      <c r="F79">
        <v>4.5999999999999999E-2</v>
      </c>
      <c r="G79">
        <v>2250.5500000000002</v>
      </c>
      <c r="H79" s="2">
        <f t="shared" si="24"/>
        <v>2.2939281819201094</v>
      </c>
      <c r="I79">
        <v>0.108</v>
      </c>
      <c r="J79">
        <v>2248.13</v>
      </c>
      <c r="K79" s="2">
        <f t="shared" si="27"/>
        <v>2.2914615376774812</v>
      </c>
      <c r="L79">
        <v>0.05</v>
      </c>
      <c r="M79">
        <v>1155.8959</v>
      </c>
      <c r="N79" s="2">
        <f t="shared" si="28"/>
        <v>1.1781751928976953</v>
      </c>
      <c r="O79">
        <v>0.106</v>
      </c>
      <c r="P79">
        <v>1154.7826</v>
      </c>
      <c r="Q79" s="2">
        <f t="shared" si="29"/>
        <v>1.1770404346186385</v>
      </c>
      <c r="R79">
        <v>4.3999999999999997E-2</v>
      </c>
      <c r="S79">
        <v>11.96</v>
      </c>
      <c r="T79" s="2">
        <f t="shared" si="25"/>
        <v>11.96</v>
      </c>
      <c r="U79" s="2">
        <f t="shared" si="30"/>
        <v>6.5189961421823588</v>
      </c>
      <c r="V79">
        <v>7.3999999999999996E-2</v>
      </c>
      <c r="W79">
        <v>-14.85</v>
      </c>
      <c r="X79" s="2">
        <f t="shared" si="26"/>
        <v>14.85</v>
      </c>
      <c r="Y79" s="2">
        <f t="shared" si="31"/>
        <v>8.0942385210207366</v>
      </c>
    </row>
    <row r="80" spans="1:25">
      <c r="A80" s="3" t="s">
        <v>287</v>
      </c>
      <c r="B80" s="3">
        <v>2</v>
      </c>
      <c r="C80">
        <f>99*9.91</f>
        <v>981.09</v>
      </c>
      <c r="D80" s="45">
        <v>1.87</v>
      </c>
      <c r="E80" s="3" t="s">
        <v>59</v>
      </c>
      <c r="F80">
        <v>5.1999999999999998E-2</v>
      </c>
      <c r="G80">
        <v>2232.4899999999998</v>
      </c>
      <c r="H80" s="2">
        <f t="shared" si="24"/>
        <v>2.2755200848036363</v>
      </c>
      <c r="I80">
        <v>0.1</v>
      </c>
      <c r="J80">
        <v>2269.71</v>
      </c>
      <c r="K80" s="2">
        <f t="shared" si="27"/>
        <v>2.3134574809650492</v>
      </c>
      <c r="L80">
        <v>5.1999999999999998E-2</v>
      </c>
      <c r="M80">
        <v>1154.2041999999999</v>
      </c>
      <c r="N80" s="2">
        <f t="shared" si="28"/>
        <v>1.1764508862591605</v>
      </c>
      <c r="O80">
        <v>0.10199999999999999</v>
      </c>
      <c r="P80">
        <v>1154.7276999999999</v>
      </c>
      <c r="Q80" s="2">
        <f t="shared" si="29"/>
        <v>1.1769844764496631</v>
      </c>
      <c r="R80">
        <v>5.8000000000000003E-2</v>
      </c>
      <c r="S80">
        <v>-17.73</v>
      </c>
      <c r="T80" s="2">
        <f t="shared" si="25"/>
        <v>17.73</v>
      </c>
      <c r="U80" s="2">
        <f t="shared" si="30"/>
        <v>9.6640302341883952</v>
      </c>
      <c r="V80">
        <v>0.106</v>
      </c>
      <c r="W80">
        <v>-13.9</v>
      </c>
      <c r="X80" s="2">
        <f t="shared" si="26"/>
        <v>13.9</v>
      </c>
      <c r="Y80" s="2">
        <f t="shared" si="31"/>
        <v>7.5764252823022389</v>
      </c>
    </row>
    <row r="81" spans="1:25">
      <c r="A81" s="3" t="s">
        <v>288</v>
      </c>
      <c r="B81" s="3">
        <v>2</v>
      </c>
      <c r="C81">
        <f>99*9.91</f>
        <v>981.09</v>
      </c>
      <c r="D81" s="45">
        <v>1.87</v>
      </c>
      <c r="E81" s="3" t="s">
        <v>59</v>
      </c>
      <c r="F81">
        <v>0.06</v>
      </c>
      <c r="G81">
        <v>2545.04</v>
      </c>
      <c r="H81" s="2"/>
      <c r="I81">
        <v>0.06</v>
      </c>
      <c r="J81">
        <v>2545.04</v>
      </c>
      <c r="K81" s="2">
        <f t="shared" si="27"/>
        <v>2.5940943236604186</v>
      </c>
      <c r="L81">
        <v>5.8000000000000003E-2</v>
      </c>
      <c r="M81">
        <v>1329.8181</v>
      </c>
      <c r="N81" s="2">
        <f t="shared" si="28"/>
        <v>1.3554496529370392</v>
      </c>
      <c r="O81">
        <v>9.4E-2</v>
      </c>
      <c r="P81">
        <v>1198.9870000000001</v>
      </c>
      <c r="Q81" s="2">
        <f t="shared" si="29"/>
        <v>1.2220968514611301</v>
      </c>
      <c r="R81">
        <v>3.4000000000000002E-2</v>
      </c>
      <c r="S81">
        <v>10</v>
      </c>
      <c r="T81" s="2">
        <f t="shared" si="25"/>
        <v>10</v>
      </c>
      <c r="U81" s="2">
        <f t="shared" si="30"/>
        <v>5.4506656707210359</v>
      </c>
      <c r="V81">
        <v>0.13400000000000001</v>
      </c>
      <c r="W81">
        <v>-5.89</v>
      </c>
      <c r="X81" s="2">
        <f t="shared" si="26"/>
        <v>5.89</v>
      </c>
      <c r="Y81" s="2">
        <f t="shared" si="31"/>
        <v>3.2104420800546896</v>
      </c>
    </row>
    <row r="82" spans="1:25">
      <c r="A82" s="3" t="s">
        <v>289</v>
      </c>
      <c r="B82" s="3">
        <v>3</v>
      </c>
      <c r="C82">
        <f>81.7*9.81</f>
        <v>801.47700000000009</v>
      </c>
      <c r="D82" s="45">
        <v>1.74</v>
      </c>
      <c r="E82" s="3" t="s">
        <v>48</v>
      </c>
      <c r="F82">
        <v>0.05</v>
      </c>
      <c r="G82">
        <v>2875.82</v>
      </c>
      <c r="H82" s="2">
        <f t="shared" si="24"/>
        <v>3.5881503773657881</v>
      </c>
      <c r="I82">
        <v>0.10199999999999999</v>
      </c>
      <c r="J82">
        <v>2293.83</v>
      </c>
      <c r="K82" s="2">
        <f t="shared" si="27"/>
        <v>2.8620035259901404</v>
      </c>
      <c r="L82">
        <v>5.3999999999999999E-2</v>
      </c>
      <c r="M82">
        <v>1172.0705</v>
      </c>
      <c r="N82" s="2">
        <f t="shared" si="28"/>
        <v>1.4623881908027303</v>
      </c>
      <c r="O82">
        <v>9.4E-2</v>
      </c>
      <c r="P82">
        <v>1105.9223999999999</v>
      </c>
      <c r="Q82" s="2">
        <f t="shared" si="29"/>
        <v>1.3798554418904097</v>
      </c>
      <c r="R82">
        <v>4.3999999999999997E-2</v>
      </c>
      <c r="S82">
        <v>-13.32</v>
      </c>
      <c r="T82" s="2">
        <f t="shared" si="25"/>
        <v>13.32</v>
      </c>
      <c r="U82" s="2">
        <f t="shared" si="30"/>
        <v>9.5513313716963832</v>
      </c>
      <c r="V82">
        <v>0.08</v>
      </c>
      <c r="W82">
        <v>-15.39</v>
      </c>
      <c r="X82" s="2">
        <f t="shared" si="26"/>
        <v>15.39</v>
      </c>
      <c r="Y82" s="2">
        <f t="shared" si="31"/>
        <v>11.035659895676227</v>
      </c>
    </row>
    <row r="83" spans="1:25">
      <c r="A83" s="3" t="s">
        <v>290</v>
      </c>
      <c r="B83" s="3">
        <v>3</v>
      </c>
      <c r="C83">
        <f>81.7*9.81</f>
        <v>801.47700000000009</v>
      </c>
      <c r="D83" s="45">
        <v>1.74</v>
      </c>
      <c r="E83" s="3" t="s">
        <v>48</v>
      </c>
      <c r="F83">
        <v>4.7300000000000002E-2</v>
      </c>
      <c r="G83">
        <v>1870.97</v>
      </c>
      <c r="H83" s="2">
        <f t="shared" si="24"/>
        <v>2.3344026091827961</v>
      </c>
      <c r="I83">
        <v>0.10349999999999999</v>
      </c>
      <c r="J83">
        <v>2083.5100000000002</v>
      </c>
      <c r="K83" s="2">
        <f t="shared" si="27"/>
        <v>2.5995880106353644</v>
      </c>
      <c r="L83">
        <v>4.4999999999999997E-3</v>
      </c>
      <c r="M83">
        <v>32.5608</v>
      </c>
      <c r="N83" s="2">
        <f t="shared" si="28"/>
        <v>4.0625994258100977E-2</v>
      </c>
      <c r="O83">
        <v>9.9000000000000005E-2</v>
      </c>
      <c r="P83">
        <v>1020.8955</v>
      </c>
      <c r="Q83" s="2">
        <f t="shared" si="29"/>
        <v>1.2737676814181815</v>
      </c>
      <c r="R83">
        <v>4.0500000000000001E-2</v>
      </c>
      <c r="S83">
        <v>24.05</v>
      </c>
      <c r="T83" s="2">
        <f t="shared" si="25"/>
        <v>24.05</v>
      </c>
      <c r="U83" s="2">
        <f t="shared" si="30"/>
        <v>17.245459421118472</v>
      </c>
      <c r="V83">
        <v>7.8799999999999995E-2</v>
      </c>
      <c r="W83">
        <v>-11.58</v>
      </c>
      <c r="X83" s="2">
        <f t="shared" si="26"/>
        <v>11.58</v>
      </c>
      <c r="Y83" s="2">
        <f t="shared" si="31"/>
        <v>8.3036349312495599</v>
      </c>
    </row>
    <row r="84" spans="1:25">
      <c r="A84" s="3" t="s">
        <v>291</v>
      </c>
      <c r="B84" s="3">
        <v>3</v>
      </c>
      <c r="C84">
        <f>81.7*9.81</f>
        <v>801.47700000000009</v>
      </c>
      <c r="D84" s="45">
        <v>1.74</v>
      </c>
      <c r="E84" s="3" t="s">
        <v>48</v>
      </c>
      <c r="F84">
        <v>5.5599999999999997E-2</v>
      </c>
      <c r="G84">
        <v>2243.9499999999998</v>
      </c>
      <c r="H84" s="2">
        <f t="shared" si="24"/>
        <v>2.7997684275406525</v>
      </c>
      <c r="I84">
        <v>0.10349999999999999</v>
      </c>
      <c r="J84">
        <v>2224.0500000000002</v>
      </c>
      <c r="K84" s="2">
        <f t="shared" si="27"/>
        <v>2.774939268375761</v>
      </c>
      <c r="L84">
        <v>5.7000000000000002E-3</v>
      </c>
      <c r="M84">
        <v>16.976500000000001</v>
      </c>
      <c r="N84" s="2">
        <f t="shared" si="28"/>
        <v>2.1181518621245524E-2</v>
      </c>
      <c r="O84">
        <v>6.13E-2</v>
      </c>
      <c r="P84">
        <v>806.76310000000001</v>
      </c>
      <c r="Q84" s="2">
        <f t="shared" si="29"/>
        <v>1.0065954481538459</v>
      </c>
      <c r="R84">
        <v>3.8300000000000001E-2</v>
      </c>
      <c r="S84">
        <v>4.28</v>
      </c>
      <c r="T84" s="2">
        <f t="shared" si="25"/>
        <v>4.28</v>
      </c>
      <c r="U84" s="2">
        <f t="shared" si="30"/>
        <v>3.0690464167312705</v>
      </c>
      <c r="V84">
        <v>8.0500000000000002E-2</v>
      </c>
      <c r="W84">
        <v>-12.05</v>
      </c>
      <c r="X84" s="2">
        <f t="shared" si="26"/>
        <v>12.05</v>
      </c>
      <c r="Y84" s="2">
        <f t="shared" si="31"/>
        <v>8.6406563835541608</v>
      </c>
    </row>
    <row r="85" spans="1:25">
      <c r="A85" s="3" t="s">
        <v>292</v>
      </c>
      <c r="B85" s="3">
        <v>3</v>
      </c>
      <c r="C85">
        <f>75.5*9.81</f>
        <v>740.65500000000009</v>
      </c>
      <c r="D85" s="44">
        <v>1.78</v>
      </c>
      <c r="E85" s="3" t="s">
        <v>49</v>
      </c>
      <c r="F85">
        <v>4.1700000000000001E-2</v>
      </c>
      <c r="G85">
        <v>1648.16</v>
      </c>
      <c r="H85" s="2">
        <f t="shared" si="24"/>
        <v>2.2252735754163542</v>
      </c>
      <c r="I85">
        <v>9.5799999999999996E-2</v>
      </c>
      <c r="J85">
        <v>1621.46</v>
      </c>
      <c r="K85" s="2">
        <f t="shared" si="27"/>
        <v>2.1892244027246153</v>
      </c>
      <c r="L85">
        <v>4.58E-2</v>
      </c>
      <c r="M85">
        <v>710.37419999999997</v>
      </c>
      <c r="N85" s="2">
        <f t="shared" si="28"/>
        <v>0.95911618769872597</v>
      </c>
      <c r="O85">
        <v>0.1104</v>
      </c>
      <c r="P85">
        <v>639.60699999999997</v>
      </c>
      <c r="Q85" s="2">
        <f t="shared" si="29"/>
        <v>0.8635694081589943</v>
      </c>
      <c r="R85">
        <v>5.21E-2</v>
      </c>
      <c r="S85">
        <v>-5.32</v>
      </c>
      <c r="T85" s="2">
        <f t="shared" si="25"/>
        <v>5.32</v>
      </c>
      <c r="U85" s="2">
        <f t="shared" si="30"/>
        <v>4.0352985464809121</v>
      </c>
      <c r="V85">
        <v>8.1299999999999997E-2</v>
      </c>
      <c r="W85">
        <v>3.82</v>
      </c>
      <c r="X85" s="2">
        <f t="shared" si="26"/>
        <v>3.82</v>
      </c>
      <c r="Y85" s="2">
        <f t="shared" si="31"/>
        <v>2.8975263999167447</v>
      </c>
    </row>
    <row r="86" spans="1:25">
      <c r="A86" s="3" t="s">
        <v>293</v>
      </c>
      <c r="B86" s="3">
        <v>3</v>
      </c>
      <c r="C86">
        <f>75.5*9.81</f>
        <v>740.65500000000009</v>
      </c>
      <c r="D86" s="44">
        <v>1.78</v>
      </c>
      <c r="E86" s="3" t="s">
        <v>49</v>
      </c>
      <c r="F86">
        <v>3.4799999999999998E-2</v>
      </c>
      <c r="G86">
        <v>1808.78</v>
      </c>
      <c r="H86" s="2">
        <f t="shared" si="24"/>
        <v>2.4421356772046363</v>
      </c>
      <c r="I86">
        <v>8.6199999999999999E-2</v>
      </c>
      <c r="J86">
        <v>1626.9</v>
      </c>
      <c r="K86" s="2">
        <f t="shared" si="27"/>
        <v>2.1965692528910221</v>
      </c>
      <c r="L86">
        <v>3.85E-2</v>
      </c>
      <c r="M86">
        <v>953.72069999999997</v>
      </c>
      <c r="N86" s="2">
        <f t="shared" si="28"/>
        <v>1.2876719930331935</v>
      </c>
      <c r="O86">
        <v>9.1700000000000004E-2</v>
      </c>
      <c r="P86">
        <v>846.12120000000004</v>
      </c>
      <c r="Q86" s="2">
        <f t="shared" si="29"/>
        <v>1.142395852319906</v>
      </c>
      <c r="R86">
        <v>4.9500000000000002E-2</v>
      </c>
      <c r="S86">
        <v>-10.43</v>
      </c>
      <c r="T86" s="2">
        <f t="shared" si="25"/>
        <v>10.43</v>
      </c>
      <c r="U86" s="2">
        <f t="shared" si="30"/>
        <v>7.9113089924428399</v>
      </c>
      <c r="V86">
        <v>9.1700000000000004E-2</v>
      </c>
      <c r="W86">
        <v>-4.7699999999999996</v>
      </c>
      <c r="X86" s="2">
        <f t="shared" si="26"/>
        <v>4.7699999999999996</v>
      </c>
      <c r="Y86" s="2">
        <f t="shared" si="31"/>
        <v>3.6181154260740502</v>
      </c>
    </row>
    <row r="87" spans="1:25">
      <c r="A87" s="3" t="s">
        <v>294</v>
      </c>
      <c r="B87" s="3">
        <v>3</v>
      </c>
      <c r="C87">
        <f>75.5*9.81</f>
        <v>740.65500000000009</v>
      </c>
      <c r="D87" s="44">
        <v>1.78</v>
      </c>
      <c r="E87" s="3" t="s">
        <v>49</v>
      </c>
      <c r="F87">
        <v>3.6400000000000002E-2</v>
      </c>
      <c r="G87">
        <v>1270.1199999999999</v>
      </c>
      <c r="H87" s="2">
        <f t="shared" si="24"/>
        <v>1.7148604951023076</v>
      </c>
      <c r="I87">
        <v>6.9000000000000006E-2</v>
      </c>
      <c r="J87">
        <v>1646.22</v>
      </c>
      <c r="K87" s="2">
        <f t="shared" si="27"/>
        <v>2.2226542722320106</v>
      </c>
      <c r="L87">
        <v>2.4899999999999999E-2</v>
      </c>
      <c r="M87">
        <v>873.95600000000002</v>
      </c>
      <c r="N87" s="2">
        <f t="shared" si="28"/>
        <v>1.1799771823588578</v>
      </c>
      <c r="O87">
        <v>6.3299999999999995E-2</v>
      </c>
      <c r="P87">
        <v>749.18389999999999</v>
      </c>
      <c r="Q87" s="2">
        <f t="shared" si="29"/>
        <v>1.0115153479015195</v>
      </c>
      <c r="R87">
        <v>2.1100000000000001E-2</v>
      </c>
      <c r="S87">
        <v>-8.3699999999999992</v>
      </c>
      <c r="T87" s="2">
        <f t="shared" si="25"/>
        <v>8.3699999999999992</v>
      </c>
      <c r="U87" s="2">
        <f t="shared" si="30"/>
        <v>6.34876857782805</v>
      </c>
      <c r="V87">
        <v>9.01E-2</v>
      </c>
      <c r="W87">
        <v>4.12</v>
      </c>
      <c r="X87" s="2">
        <f t="shared" si="26"/>
        <v>4.12</v>
      </c>
      <c r="Y87" s="2">
        <f t="shared" si="31"/>
        <v>3.1250808292295784</v>
      </c>
    </row>
    <row r="88" spans="1:25">
      <c r="A88" s="3" t="s">
        <v>295</v>
      </c>
      <c r="B88" s="3">
        <v>3</v>
      </c>
      <c r="C88">
        <f>72*9.81</f>
        <v>706.32</v>
      </c>
      <c r="D88" s="44">
        <v>1.7</v>
      </c>
      <c r="E88" s="3" t="s">
        <v>50</v>
      </c>
      <c r="F88">
        <v>3.4700000000000002E-2</v>
      </c>
      <c r="G88">
        <v>2197.87</v>
      </c>
      <c r="H88" s="2">
        <f t="shared" si="24"/>
        <v>3.1117199003284628</v>
      </c>
      <c r="I88">
        <v>8.8800000000000004E-2</v>
      </c>
      <c r="J88">
        <v>1658.69</v>
      </c>
      <c r="K88" s="2">
        <f t="shared" si="27"/>
        <v>2.3483548533242722</v>
      </c>
      <c r="L88">
        <v>3.9E-2</v>
      </c>
      <c r="M88">
        <v>1326.8054999999999</v>
      </c>
      <c r="N88" s="2">
        <f t="shared" si="28"/>
        <v>1.8784764695888547</v>
      </c>
      <c r="O88">
        <v>9.3200000000000005E-2</v>
      </c>
      <c r="P88">
        <v>1022.0838</v>
      </c>
      <c r="Q88" s="2">
        <f t="shared" si="29"/>
        <v>1.4470548759768942</v>
      </c>
      <c r="R88">
        <v>4.3299999999999998E-2</v>
      </c>
      <c r="S88">
        <v>-17.739999999999998</v>
      </c>
      <c r="T88" s="2">
        <f t="shared" si="25"/>
        <v>17.739999999999998</v>
      </c>
      <c r="U88" s="2">
        <f t="shared" si="30"/>
        <v>14.774173345858898</v>
      </c>
      <c r="V88">
        <v>6.93E-2</v>
      </c>
      <c r="W88">
        <v>13.12</v>
      </c>
      <c r="X88" s="2">
        <f t="shared" si="26"/>
        <v>13.12</v>
      </c>
      <c r="Y88" s="2">
        <f t="shared" si="31"/>
        <v>10.926558866835892</v>
      </c>
    </row>
    <row r="89" spans="1:25">
      <c r="A89" s="3" t="s">
        <v>296</v>
      </c>
      <c r="B89" s="3">
        <v>3</v>
      </c>
      <c r="C89">
        <f>72*9.81</f>
        <v>706.32</v>
      </c>
      <c r="D89" s="44">
        <v>1.7</v>
      </c>
      <c r="E89" s="3" t="s">
        <v>50</v>
      </c>
      <c r="F89">
        <v>0.05</v>
      </c>
      <c r="G89">
        <v>2115.81</v>
      </c>
      <c r="H89" s="2">
        <f t="shared" si="24"/>
        <v>2.9955402650356775</v>
      </c>
      <c r="I89">
        <v>0.184</v>
      </c>
      <c r="J89">
        <v>17.940000000000001</v>
      </c>
      <c r="K89" s="2">
        <f t="shared" si="27"/>
        <v>2.5399252463472646E-2</v>
      </c>
      <c r="L89">
        <v>0.05</v>
      </c>
      <c r="M89">
        <v>1254.6062999999999</v>
      </c>
      <c r="N89" s="2">
        <f t="shared" si="28"/>
        <v>1.7762576452599386</v>
      </c>
      <c r="O89">
        <v>9.4E-2</v>
      </c>
      <c r="P89">
        <v>955.76139999999998</v>
      </c>
      <c r="Q89" s="2">
        <f t="shared" si="29"/>
        <v>1.3531563597236378</v>
      </c>
      <c r="R89">
        <v>5.1999999999999998E-2</v>
      </c>
      <c r="S89">
        <v>-4.4400000000000004</v>
      </c>
      <c r="T89" s="2">
        <f t="shared" si="25"/>
        <v>4.4400000000000004</v>
      </c>
      <c r="U89" s="2">
        <f t="shared" si="30"/>
        <v>3.6977074213987327</v>
      </c>
      <c r="V89">
        <v>7.8E-2</v>
      </c>
      <c r="W89">
        <v>18.12</v>
      </c>
      <c r="X89" s="2">
        <f t="shared" si="26"/>
        <v>18.12</v>
      </c>
      <c r="Y89" s="2">
        <f t="shared" si="31"/>
        <v>15.090643800843475</v>
      </c>
    </row>
    <row r="90" spans="1:25">
      <c r="A90" s="3" t="s">
        <v>297</v>
      </c>
      <c r="B90" s="3">
        <v>3</v>
      </c>
      <c r="C90">
        <f>72*9.81</f>
        <v>706.32</v>
      </c>
      <c r="D90" s="44">
        <v>1.7</v>
      </c>
      <c r="E90" s="3" t="s">
        <v>50</v>
      </c>
      <c r="F90">
        <v>4.1200000000000001E-2</v>
      </c>
      <c r="G90">
        <v>2007.37</v>
      </c>
      <c r="H90" s="2">
        <f t="shared" si="24"/>
        <v>2.8420121191527916</v>
      </c>
      <c r="I90">
        <v>8.8800000000000004E-2</v>
      </c>
      <c r="J90">
        <v>1658.69</v>
      </c>
      <c r="K90" s="2"/>
      <c r="L90">
        <v>4.2700000000000002E-2</v>
      </c>
      <c r="M90">
        <v>1124.7552000000001</v>
      </c>
      <c r="N90" s="2">
        <f t="shared" si="28"/>
        <v>1.5924159021406727</v>
      </c>
      <c r="O90">
        <v>8.5500000000000007E-2</v>
      </c>
      <c r="P90">
        <v>927.44529999999997</v>
      </c>
      <c r="Q90" s="2">
        <f t="shared" si="29"/>
        <v>1.3130667402876881</v>
      </c>
      <c r="R90">
        <v>4.5900000000000003E-2</v>
      </c>
      <c r="S90">
        <v>-8.15</v>
      </c>
      <c r="T90" s="2">
        <f t="shared" si="25"/>
        <v>8.15</v>
      </c>
      <c r="U90" s="2">
        <f t="shared" si="30"/>
        <v>6.7874584424323574</v>
      </c>
      <c r="V90">
        <v>6.9699999999999998E-2</v>
      </c>
      <c r="W90">
        <v>10.039999999999999</v>
      </c>
      <c r="X90" s="2">
        <f t="shared" si="26"/>
        <v>10.039999999999999</v>
      </c>
      <c r="Y90" s="2">
        <f t="shared" si="31"/>
        <v>8.3614825474872223</v>
      </c>
    </row>
    <row r="91" spans="1:25">
      <c r="A91" s="3" t="s">
        <v>298</v>
      </c>
      <c r="B91" s="3">
        <v>3</v>
      </c>
      <c r="C91">
        <f>78*9.81</f>
        <v>765.18000000000006</v>
      </c>
      <c r="D91" s="44">
        <v>1.8</v>
      </c>
      <c r="E91" s="3" t="s">
        <v>51</v>
      </c>
      <c r="F91">
        <v>4.7500000000000001E-2</v>
      </c>
      <c r="G91">
        <v>1764.1</v>
      </c>
      <c r="H91" s="2">
        <f t="shared" si="24"/>
        <v>2.3054706082229015</v>
      </c>
      <c r="I91">
        <v>0.1125</v>
      </c>
      <c r="J91">
        <v>1566.32</v>
      </c>
      <c r="K91" s="2">
        <f t="shared" ref="K91:K102" si="32">J91/C91</f>
        <v>2.0469954781881383</v>
      </c>
      <c r="L91">
        <v>5.2499999999999998E-2</v>
      </c>
      <c r="M91">
        <v>797.20339999999999</v>
      </c>
      <c r="N91" s="2">
        <f t="shared" si="28"/>
        <v>1.0418508063462191</v>
      </c>
      <c r="O91">
        <v>0.11</v>
      </c>
      <c r="P91">
        <v>767.93759999999997</v>
      </c>
      <c r="Q91" s="2">
        <f t="shared" si="29"/>
        <v>1.0036038579157844</v>
      </c>
      <c r="R91">
        <v>4.2500000000000003E-2</v>
      </c>
      <c r="S91">
        <v>4.7699999999999996</v>
      </c>
      <c r="T91" s="2">
        <f t="shared" si="25"/>
        <v>4.7699999999999996</v>
      </c>
      <c r="U91" s="2">
        <f t="shared" si="30"/>
        <v>3.463237408191536</v>
      </c>
      <c r="V91">
        <v>7.7499999999999999E-2</v>
      </c>
      <c r="W91">
        <v>-12.23</v>
      </c>
      <c r="X91" s="2">
        <f t="shared" si="26"/>
        <v>12.23</v>
      </c>
      <c r="Y91" s="2">
        <f t="shared" si="31"/>
        <v>8.879537421841194</v>
      </c>
    </row>
    <row r="92" spans="1:25">
      <c r="A92" s="3" t="s">
        <v>299</v>
      </c>
      <c r="B92" s="3">
        <v>3</v>
      </c>
      <c r="C92">
        <f>78*9.81</f>
        <v>765.18000000000006</v>
      </c>
      <c r="D92" s="44">
        <v>1.8</v>
      </c>
      <c r="E92" s="3" t="s">
        <v>51</v>
      </c>
      <c r="F92">
        <v>3.5999999999999997E-2</v>
      </c>
      <c r="G92">
        <v>1487.56</v>
      </c>
      <c r="H92" s="2">
        <f t="shared" si="24"/>
        <v>1.9440654486526043</v>
      </c>
      <c r="I92">
        <v>0.104</v>
      </c>
      <c r="J92">
        <v>1621.72</v>
      </c>
      <c r="K92" s="2">
        <f t="shared" si="32"/>
        <v>2.1193967432499541</v>
      </c>
      <c r="L92">
        <v>0.04</v>
      </c>
      <c r="M92">
        <v>714.25250000000005</v>
      </c>
      <c r="N92" s="2">
        <f t="shared" si="28"/>
        <v>0.93344376486578318</v>
      </c>
      <c r="O92">
        <v>0.104</v>
      </c>
      <c r="P92">
        <v>783.37120000000004</v>
      </c>
      <c r="Q92" s="2">
        <f t="shared" si="29"/>
        <v>1.0237737525810919</v>
      </c>
      <c r="R92">
        <v>5.1999999999999998E-2</v>
      </c>
      <c r="S92">
        <v>-7.21</v>
      </c>
      <c r="T92" s="2">
        <f t="shared" si="25"/>
        <v>7.21</v>
      </c>
      <c r="U92" s="2">
        <f t="shared" si="30"/>
        <v>5.2347886190903514</v>
      </c>
      <c r="V92">
        <v>9.1999999999999998E-2</v>
      </c>
      <c r="W92">
        <v>-3.9</v>
      </c>
      <c r="X92" s="2">
        <f t="shared" si="26"/>
        <v>3.9</v>
      </c>
      <c r="Y92" s="2">
        <f t="shared" si="31"/>
        <v>2.8315777551251555</v>
      </c>
    </row>
    <row r="93" spans="1:25">
      <c r="A93" s="3" t="s">
        <v>300</v>
      </c>
      <c r="B93" s="3">
        <v>3</v>
      </c>
      <c r="C93">
        <f>78*9.81</f>
        <v>765.18000000000006</v>
      </c>
      <c r="D93" s="44">
        <v>1.8</v>
      </c>
      <c r="E93" s="3" t="s">
        <v>51</v>
      </c>
      <c r="F93">
        <v>2.8199999999999999E-2</v>
      </c>
      <c r="G93">
        <v>1663.67</v>
      </c>
      <c r="H93" s="2">
        <f t="shared" si="24"/>
        <v>2.1742204448626468</v>
      </c>
      <c r="I93">
        <v>0.1018</v>
      </c>
      <c r="J93">
        <v>1577.69</v>
      </c>
      <c r="K93" s="2">
        <f t="shared" si="32"/>
        <v>2.0618547269923417</v>
      </c>
      <c r="L93">
        <v>3.4700000000000002E-2</v>
      </c>
      <c r="M93">
        <v>759.327</v>
      </c>
      <c r="N93" s="2">
        <f t="shared" si="28"/>
        <v>0.99235081941503955</v>
      </c>
      <c r="O93">
        <v>9.9699999999999997E-2</v>
      </c>
      <c r="P93">
        <v>781.36530000000005</v>
      </c>
      <c r="Q93" s="2">
        <f t="shared" si="29"/>
        <v>1.0211522778953972</v>
      </c>
      <c r="R93">
        <v>3.2500000000000001E-2</v>
      </c>
      <c r="S93">
        <v>10.86</v>
      </c>
      <c r="T93" s="2">
        <f t="shared" si="25"/>
        <v>10.86</v>
      </c>
      <c r="U93" s="2">
        <f t="shared" si="30"/>
        <v>7.8848549796562022</v>
      </c>
      <c r="V93">
        <v>0.13650000000000001</v>
      </c>
      <c r="W93">
        <v>9.4499999999999993</v>
      </c>
      <c r="X93" s="2">
        <f t="shared" si="26"/>
        <v>9.4499999999999993</v>
      </c>
      <c r="Y93" s="2">
        <f t="shared" si="31"/>
        <v>6.8611307143417228</v>
      </c>
    </row>
    <row r="94" spans="1:25">
      <c r="A94" s="3" t="s">
        <v>301</v>
      </c>
      <c r="B94" s="3">
        <v>3</v>
      </c>
      <c r="C94">
        <f>85*9.81</f>
        <v>833.85</v>
      </c>
      <c r="D94" s="44">
        <v>1.95</v>
      </c>
      <c r="E94" s="3" t="s">
        <v>90</v>
      </c>
      <c r="F94">
        <v>0.05</v>
      </c>
      <c r="G94">
        <v>2122.29</v>
      </c>
      <c r="H94" s="2">
        <f t="shared" si="24"/>
        <v>2.5451699946033459</v>
      </c>
      <c r="I94">
        <v>0.1042</v>
      </c>
      <c r="J94">
        <v>2235.58</v>
      </c>
      <c r="K94" s="2">
        <f t="shared" si="32"/>
        <v>2.6810337590693769</v>
      </c>
      <c r="L94">
        <v>4.1999999999999997E-3</v>
      </c>
      <c r="M94">
        <v>31.3537</v>
      </c>
      <c r="N94" s="2">
        <f t="shared" si="28"/>
        <v>3.7601127301073331E-2</v>
      </c>
      <c r="O94">
        <v>0.1042</v>
      </c>
      <c r="P94">
        <v>1252.7761</v>
      </c>
      <c r="Q94" s="2">
        <f t="shared" si="29"/>
        <v>1.5023998321040954</v>
      </c>
      <c r="R94">
        <v>3.7499999999999999E-2</v>
      </c>
      <c r="S94">
        <v>2.44</v>
      </c>
      <c r="T94" s="2">
        <f t="shared" si="25"/>
        <v>2.44</v>
      </c>
      <c r="U94" s="2">
        <f t="shared" si="30"/>
        <v>1.5006080845260554</v>
      </c>
      <c r="V94">
        <v>9.1700000000000004E-2</v>
      </c>
      <c r="W94">
        <v>10.09</v>
      </c>
      <c r="X94" s="2">
        <f t="shared" si="26"/>
        <v>10.09</v>
      </c>
      <c r="Y94" s="2">
        <f t="shared" si="31"/>
        <v>6.2053834315032379</v>
      </c>
    </row>
    <row r="95" spans="1:25">
      <c r="A95" s="3" t="s">
        <v>302</v>
      </c>
      <c r="B95" s="3">
        <v>3</v>
      </c>
      <c r="C95">
        <f>85*9.81</f>
        <v>833.85</v>
      </c>
      <c r="D95" s="44">
        <v>1.95</v>
      </c>
      <c r="E95" s="3" t="s">
        <v>90</v>
      </c>
      <c r="F95">
        <v>5.1799999999999999E-2</v>
      </c>
      <c r="G95">
        <v>2096.71</v>
      </c>
      <c r="H95" s="2">
        <f t="shared" si="24"/>
        <v>2.5144930143311148</v>
      </c>
      <c r="I95">
        <v>0.1125</v>
      </c>
      <c r="J95">
        <v>2069.46</v>
      </c>
      <c r="K95" s="2">
        <f t="shared" si="32"/>
        <v>2.481813275769023</v>
      </c>
      <c r="L95">
        <v>4.4999999999999997E-3</v>
      </c>
      <c r="M95">
        <v>27.102900000000002</v>
      </c>
      <c r="N95" s="2">
        <f t="shared" si="28"/>
        <v>3.250332793667926E-2</v>
      </c>
      <c r="O95">
        <v>6.08E-2</v>
      </c>
      <c r="P95">
        <v>1287.9519</v>
      </c>
      <c r="Q95" s="2">
        <f t="shared" si="29"/>
        <v>1.5445846375247347</v>
      </c>
      <c r="R95">
        <v>2.93E-2</v>
      </c>
      <c r="S95">
        <v>-6.51</v>
      </c>
      <c r="T95" s="2">
        <f t="shared" si="25"/>
        <v>6.51</v>
      </c>
      <c r="U95" s="2">
        <f t="shared" si="30"/>
        <v>4.0036715697805825</v>
      </c>
      <c r="V95">
        <v>7.4300000000000005E-2</v>
      </c>
      <c r="W95">
        <v>-13.33</v>
      </c>
      <c r="X95" s="2">
        <f t="shared" si="26"/>
        <v>13.33</v>
      </c>
      <c r="Y95" s="2">
        <f t="shared" si="31"/>
        <v>8.1979941666935741</v>
      </c>
    </row>
    <row r="96" spans="1:25">
      <c r="A96" s="3" t="s">
        <v>303</v>
      </c>
      <c r="B96" s="3">
        <v>3</v>
      </c>
      <c r="C96">
        <f>85*9.81</f>
        <v>833.85</v>
      </c>
      <c r="D96" s="44">
        <v>1.95</v>
      </c>
      <c r="E96" s="3" t="s">
        <v>90</v>
      </c>
      <c r="F96">
        <v>0.05</v>
      </c>
      <c r="G96">
        <v>1746.72</v>
      </c>
      <c r="H96" s="2">
        <f t="shared" si="24"/>
        <v>2.0947652455477606</v>
      </c>
      <c r="I96">
        <v>0.1167</v>
      </c>
      <c r="J96">
        <v>2142.62</v>
      </c>
      <c r="K96" s="2">
        <f t="shared" si="32"/>
        <v>2.5695508784553573</v>
      </c>
      <c r="L96">
        <v>4.1999999999999997E-3</v>
      </c>
      <c r="M96">
        <v>24.889399999999998</v>
      </c>
      <c r="N96" s="2">
        <f t="shared" si="28"/>
        <v>2.9848773760268631E-2</v>
      </c>
      <c r="O96">
        <v>0.1125</v>
      </c>
      <c r="P96">
        <v>1190.2556999999999</v>
      </c>
      <c r="Q96" s="2">
        <f t="shared" si="29"/>
        <v>1.4274218384601547</v>
      </c>
      <c r="R96">
        <v>2.29E-2</v>
      </c>
      <c r="S96">
        <v>-7.09</v>
      </c>
      <c r="T96" s="2">
        <f t="shared" si="25"/>
        <v>7.09</v>
      </c>
      <c r="U96" s="2">
        <f t="shared" si="30"/>
        <v>4.3603734915121857</v>
      </c>
      <c r="V96">
        <v>9.1700000000000004E-2</v>
      </c>
      <c r="W96">
        <v>9.15</v>
      </c>
      <c r="X96" s="2">
        <f t="shared" si="26"/>
        <v>9.15</v>
      </c>
      <c r="Y96" s="2">
        <f t="shared" si="31"/>
        <v>5.6272803169727075</v>
      </c>
    </row>
    <row r="97" spans="1:25">
      <c r="A97" s="3" t="s">
        <v>304</v>
      </c>
      <c r="B97" s="3">
        <v>3</v>
      </c>
      <c r="C97">
        <f>67*9.81</f>
        <v>657.27</v>
      </c>
      <c r="D97" s="44">
        <v>1.79</v>
      </c>
      <c r="E97" s="3" t="s">
        <v>52</v>
      </c>
      <c r="F97">
        <v>3.5000000000000003E-2</v>
      </c>
      <c r="G97">
        <v>1322.98</v>
      </c>
      <c r="H97" s="2">
        <f t="shared" si="24"/>
        <v>2.0128409938077199</v>
      </c>
      <c r="I97">
        <v>9.4500000000000001E-2</v>
      </c>
      <c r="J97">
        <v>1471.96</v>
      </c>
      <c r="K97" s="2">
        <f t="shared" si="32"/>
        <v>2.2395058347406698</v>
      </c>
      <c r="L97">
        <v>4.2000000000000003E-2</v>
      </c>
      <c r="M97">
        <v>730.99530000000004</v>
      </c>
      <c r="N97" s="2">
        <f t="shared" si="28"/>
        <v>1.1121689716554841</v>
      </c>
      <c r="O97">
        <v>9.6299999999999997E-2</v>
      </c>
      <c r="P97">
        <v>793.85400000000004</v>
      </c>
      <c r="Q97" s="2">
        <f t="shared" si="29"/>
        <v>1.2078050116390526</v>
      </c>
      <c r="R97">
        <v>5.0700000000000002E-2</v>
      </c>
      <c r="S97">
        <v>-7.61</v>
      </c>
      <c r="T97" s="2">
        <f t="shared" si="25"/>
        <v>7.61</v>
      </c>
      <c r="U97" s="2">
        <f t="shared" si="30"/>
        <v>6.4682651696330158</v>
      </c>
      <c r="V97">
        <v>0.1225</v>
      </c>
      <c r="W97">
        <v>1.58</v>
      </c>
      <c r="X97" s="2">
        <f t="shared" si="26"/>
        <v>1.58</v>
      </c>
      <c r="Y97" s="2">
        <f t="shared" si="31"/>
        <v>1.3429512441550808</v>
      </c>
    </row>
    <row r="98" spans="1:25">
      <c r="A98" s="3" t="s">
        <v>305</v>
      </c>
      <c r="B98" s="3">
        <v>3</v>
      </c>
      <c r="C98">
        <f>67*9.81</f>
        <v>657.27</v>
      </c>
      <c r="D98" s="44">
        <v>1.79</v>
      </c>
      <c r="E98" s="3" t="s">
        <v>52</v>
      </c>
      <c r="F98">
        <v>3.6400000000000002E-2</v>
      </c>
      <c r="G98">
        <v>1231.81</v>
      </c>
      <c r="H98" s="2">
        <f t="shared" si="24"/>
        <v>1.8741308746785947</v>
      </c>
      <c r="I98">
        <v>0.10539999999999999</v>
      </c>
      <c r="J98">
        <v>1458.6</v>
      </c>
      <c r="K98" s="2">
        <f t="shared" si="32"/>
        <v>2.2191793326943263</v>
      </c>
      <c r="L98">
        <v>4.7899999999999998E-2</v>
      </c>
      <c r="M98">
        <v>771.94299999999998</v>
      </c>
      <c r="N98" s="2">
        <f t="shared" si="28"/>
        <v>1.1744686354161913</v>
      </c>
      <c r="O98">
        <v>0.10349999999999999</v>
      </c>
      <c r="P98">
        <v>813.50879999999995</v>
      </c>
      <c r="Q98" s="2">
        <f t="shared" si="29"/>
        <v>1.2377087041854946</v>
      </c>
      <c r="R98">
        <v>5.3699999999999998E-2</v>
      </c>
      <c r="S98">
        <v>-9.49</v>
      </c>
      <c r="T98" s="2">
        <f t="shared" si="25"/>
        <v>9.49</v>
      </c>
      <c r="U98" s="2">
        <f t="shared" si="30"/>
        <v>8.0662071563491882</v>
      </c>
      <c r="V98">
        <v>0.13420000000000001</v>
      </c>
      <c r="W98">
        <v>4.2</v>
      </c>
      <c r="X98" s="2">
        <f t="shared" si="26"/>
        <v>4.2</v>
      </c>
      <c r="Y98" s="2">
        <f t="shared" si="31"/>
        <v>3.5698703958552782</v>
      </c>
    </row>
    <row r="99" spans="1:25">
      <c r="A99" s="3" t="s">
        <v>306</v>
      </c>
      <c r="B99" s="3">
        <v>3</v>
      </c>
      <c r="C99">
        <f>67*9.81</f>
        <v>657.27</v>
      </c>
      <c r="D99" s="44">
        <v>1.79</v>
      </c>
      <c r="E99" s="3" t="s">
        <v>52</v>
      </c>
      <c r="F99">
        <v>3.4500000000000003E-2</v>
      </c>
      <c r="G99">
        <v>1466.13</v>
      </c>
      <c r="H99" s="2">
        <f t="shared" si="24"/>
        <v>2.2306358117668541</v>
      </c>
      <c r="I99">
        <v>0.10539999999999999</v>
      </c>
      <c r="J99">
        <v>1541.31</v>
      </c>
      <c r="K99" s="2">
        <f t="shared" si="32"/>
        <v>2.3450180291204528</v>
      </c>
      <c r="L99">
        <v>4.5999999999999999E-2</v>
      </c>
      <c r="M99">
        <v>917.72590000000002</v>
      </c>
      <c r="N99" s="2">
        <f t="shared" si="28"/>
        <v>1.3962692652943236</v>
      </c>
      <c r="O99">
        <v>9.7799999999999998E-2</v>
      </c>
      <c r="P99">
        <v>908.26859999999999</v>
      </c>
      <c r="Q99" s="2">
        <f t="shared" si="29"/>
        <v>1.3818805057282395</v>
      </c>
      <c r="R99">
        <v>2.8799999999999999E-2</v>
      </c>
      <c r="S99">
        <v>-11.2</v>
      </c>
      <c r="T99" s="2">
        <f t="shared" si="25"/>
        <v>11.2</v>
      </c>
      <c r="U99" s="2">
        <f t="shared" si="30"/>
        <v>9.5196543889474086</v>
      </c>
      <c r="V99">
        <v>9.1999999999999998E-2</v>
      </c>
      <c r="W99">
        <v>-9.16</v>
      </c>
      <c r="X99" s="2">
        <f t="shared" si="26"/>
        <v>9.16</v>
      </c>
      <c r="Y99" s="2">
        <f t="shared" si="31"/>
        <v>7.7857173395319874</v>
      </c>
    </row>
    <row r="100" spans="1:25">
      <c r="A100" s="3" t="s">
        <v>307</v>
      </c>
      <c r="B100" s="3">
        <v>3</v>
      </c>
      <c r="C100">
        <f>72.5*9.81</f>
        <v>711.22500000000002</v>
      </c>
      <c r="D100" s="44">
        <v>1.79</v>
      </c>
      <c r="E100" s="3" t="s">
        <v>53</v>
      </c>
      <c r="F100">
        <v>3.7999999999999999E-2</v>
      </c>
      <c r="G100">
        <v>2313.62</v>
      </c>
      <c r="H100" s="2">
        <f t="shared" si="24"/>
        <v>3.2530071355759427</v>
      </c>
      <c r="I100">
        <v>9.1999999999999998E-2</v>
      </c>
      <c r="J100">
        <v>1871.54</v>
      </c>
      <c r="K100" s="2">
        <f t="shared" si="32"/>
        <v>2.6314316847692361</v>
      </c>
      <c r="L100">
        <v>4.2000000000000003E-2</v>
      </c>
      <c r="M100">
        <v>1401.2621999999999</v>
      </c>
      <c r="N100" s="2">
        <f t="shared" si="28"/>
        <v>1.9702094273963933</v>
      </c>
      <c r="O100">
        <v>0.09</v>
      </c>
      <c r="P100">
        <v>967.44730000000004</v>
      </c>
      <c r="Q100" s="2">
        <f t="shared" si="29"/>
        <v>1.360254912299202</v>
      </c>
      <c r="R100">
        <v>5.1999999999999998E-2</v>
      </c>
      <c r="S100">
        <v>-17.55</v>
      </c>
      <c r="T100" s="2">
        <f t="shared" si="25"/>
        <v>17.55</v>
      </c>
      <c r="U100" s="2">
        <f t="shared" si="30"/>
        <v>13.785327109906172</v>
      </c>
      <c r="V100">
        <v>0.13600000000000001</v>
      </c>
      <c r="W100">
        <v>5.73</v>
      </c>
      <c r="X100" s="2">
        <f t="shared" si="26"/>
        <v>5.73</v>
      </c>
      <c r="Y100" s="2">
        <f t="shared" si="31"/>
        <v>4.5008503897300489</v>
      </c>
    </row>
    <row r="101" spans="1:25">
      <c r="A101" s="3" t="s">
        <v>308</v>
      </c>
      <c r="B101" s="3">
        <v>3</v>
      </c>
      <c r="C101">
        <f>72.5*9.81</f>
        <v>711.22500000000002</v>
      </c>
      <c r="D101" s="44">
        <v>1.79</v>
      </c>
      <c r="E101" s="3" t="s">
        <v>53</v>
      </c>
      <c r="F101">
        <v>4.7699999999999999E-2</v>
      </c>
      <c r="G101">
        <v>1950.08</v>
      </c>
      <c r="H101" s="2">
        <f t="shared" si="24"/>
        <v>2.741860873844423</v>
      </c>
      <c r="I101">
        <v>8.6199999999999999E-2</v>
      </c>
      <c r="J101">
        <v>1925.74</v>
      </c>
      <c r="K101" s="2">
        <f t="shared" si="32"/>
        <v>2.7076382298147563</v>
      </c>
      <c r="L101">
        <v>4.9500000000000002E-2</v>
      </c>
      <c r="M101">
        <v>1326.9820999999999</v>
      </c>
      <c r="N101" s="2">
        <f t="shared" si="28"/>
        <v>1.8657697634363246</v>
      </c>
      <c r="O101">
        <v>0.09</v>
      </c>
      <c r="P101">
        <v>967.44730000000004</v>
      </c>
      <c r="Q101" s="2"/>
      <c r="R101">
        <v>5.5E-2</v>
      </c>
      <c r="S101">
        <v>-20.48</v>
      </c>
      <c r="T101" s="2">
        <f t="shared" si="25"/>
        <v>20.48</v>
      </c>
      <c r="U101" s="2">
        <f t="shared" si="30"/>
        <v>16.086809071844922</v>
      </c>
      <c r="V101">
        <v>0.12280000000000001</v>
      </c>
      <c r="W101">
        <v>6.23</v>
      </c>
      <c r="X101" s="2">
        <f t="shared" si="26"/>
        <v>6.23</v>
      </c>
      <c r="Y101" s="2">
        <f t="shared" si="31"/>
        <v>4.8935947518356384</v>
      </c>
    </row>
    <row r="102" spans="1:25">
      <c r="A102" s="3" t="s">
        <v>309</v>
      </c>
      <c r="B102" s="3">
        <v>3</v>
      </c>
      <c r="C102">
        <f>72.5*9.81</f>
        <v>711.22500000000002</v>
      </c>
      <c r="D102" s="44">
        <v>1.79</v>
      </c>
      <c r="E102" s="3" t="s">
        <v>53</v>
      </c>
      <c r="F102">
        <v>4.1200000000000001E-2</v>
      </c>
      <c r="G102">
        <v>1852.32</v>
      </c>
      <c r="H102" s="2">
        <f t="shared" si="24"/>
        <v>2.6044078877992196</v>
      </c>
      <c r="I102">
        <v>0.1018</v>
      </c>
      <c r="J102">
        <v>1598.42</v>
      </c>
      <c r="K102" s="2">
        <f t="shared" si="32"/>
        <v>2.2474181869309993</v>
      </c>
      <c r="L102">
        <v>4.7699999999999999E-2</v>
      </c>
      <c r="M102">
        <v>1466.3427999999999</v>
      </c>
      <c r="N102" s="2">
        <f t="shared" si="28"/>
        <v>2.0617143660585606</v>
      </c>
      <c r="O102">
        <v>0.09</v>
      </c>
      <c r="P102">
        <v>967.44730000000004</v>
      </c>
      <c r="Q102" s="2"/>
      <c r="R102">
        <v>5.1999999999999998E-2</v>
      </c>
      <c r="S102">
        <v>-34.97</v>
      </c>
      <c r="T102" s="2">
        <f t="shared" si="25"/>
        <v>34.97</v>
      </c>
      <c r="U102" s="2">
        <f t="shared" si="30"/>
        <v>27.468540685664887</v>
      </c>
      <c r="V102">
        <v>0.156</v>
      </c>
      <c r="W102">
        <v>13.28</v>
      </c>
      <c r="X102" s="2">
        <f t="shared" si="26"/>
        <v>13.28</v>
      </c>
      <c r="Y102" s="2">
        <f t="shared" si="31"/>
        <v>10.431290257524442</v>
      </c>
    </row>
    <row r="103" spans="1:25">
      <c r="A103" s="3"/>
      <c r="B103" s="3">
        <v>3</v>
      </c>
      <c r="C103">
        <f>62*9.81</f>
        <v>608.22</v>
      </c>
      <c r="D103" s="44">
        <v>1.66</v>
      </c>
      <c r="E103" s="3" t="s">
        <v>54</v>
      </c>
      <c r="H103" s="2"/>
      <c r="K103" s="2"/>
      <c r="N103" s="2"/>
      <c r="Q103" s="2"/>
      <c r="T103" s="2"/>
      <c r="U103" s="2"/>
      <c r="X103" s="2"/>
      <c r="Y103" s="2"/>
    </row>
    <row r="104" spans="1:25">
      <c r="A104" s="3"/>
      <c r="B104" s="3">
        <v>3</v>
      </c>
      <c r="C104">
        <f>62*9.81</f>
        <v>608.22</v>
      </c>
      <c r="D104" s="44">
        <v>1.66</v>
      </c>
      <c r="E104" s="3" t="s">
        <v>54</v>
      </c>
      <c r="H104" s="2"/>
      <c r="K104" s="2"/>
      <c r="N104" s="2"/>
      <c r="Q104" s="2"/>
      <c r="T104" s="2"/>
      <c r="U104" s="2"/>
      <c r="X104" s="2"/>
      <c r="Y104" s="2"/>
    </row>
    <row r="105" spans="1:25">
      <c r="A105" s="3"/>
      <c r="B105" s="3">
        <v>3</v>
      </c>
      <c r="C105">
        <f>62*9.81</f>
        <v>608.22</v>
      </c>
      <c r="D105" s="44">
        <v>1.66</v>
      </c>
      <c r="E105" s="3" t="s">
        <v>54</v>
      </c>
      <c r="H105" s="2"/>
      <c r="K105" s="2"/>
      <c r="N105" s="2"/>
      <c r="Q105" s="2"/>
      <c r="T105" s="2"/>
      <c r="U105" s="2"/>
      <c r="X105" s="2"/>
      <c r="Y105" s="2"/>
    </row>
    <row r="106" spans="1:25">
      <c r="A106" s="3" t="s">
        <v>310</v>
      </c>
      <c r="B106" s="3">
        <v>3</v>
      </c>
      <c r="C106">
        <f>55.5*9.81</f>
        <v>544.45500000000004</v>
      </c>
      <c r="D106" s="44">
        <v>1.55</v>
      </c>
      <c r="E106" s="3" t="s">
        <v>55</v>
      </c>
      <c r="F106">
        <v>4.2700000000000002E-2</v>
      </c>
      <c r="G106">
        <v>1547</v>
      </c>
      <c r="H106" s="2">
        <f t="shared" si="24"/>
        <v>2.8413734835753184</v>
      </c>
      <c r="I106">
        <v>9.4500000000000001E-2</v>
      </c>
      <c r="J106">
        <v>1304.79</v>
      </c>
      <c r="K106" s="2"/>
      <c r="L106">
        <v>4.1200000000000001E-2</v>
      </c>
      <c r="M106">
        <v>719.31349999999998</v>
      </c>
      <c r="N106" s="2">
        <f t="shared" ref="N106:N117" si="33">M106/C106</f>
        <v>1.3211624468505201</v>
      </c>
      <c r="O106">
        <v>8.5500000000000007E-2</v>
      </c>
      <c r="P106">
        <v>635.44179999999994</v>
      </c>
      <c r="Q106" s="2">
        <f t="shared" ref="Q106:Q120" si="34">P106/C106</f>
        <v>1.1671153722529868</v>
      </c>
      <c r="R106">
        <v>4.9099999999999998E-2</v>
      </c>
      <c r="S106">
        <v>-5.35</v>
      </c>
      <c r="T106" s="2">
        <f t="shared" si="25"/>
        <v>5.35</v>
      </c>
      <c r="U106" s="2">
        <f t="shared" ref="U106:U120" si="35">ABS(T106/(C106*D106)*1000)</f>
        <v>6.3395742590770698</v>
      </c>
      <c r="V106">
        <v>9.0200000000000002E-2</v>
      </c>
      <c r="W106">
        <v>-6.68</v>
      </c>
      <c r="X106" s="2">
        <f t="shared" si="26"/>
        <v>6.68</v>
      </c>
      <c r="Y106" s="2">
        <f t="shared" ref="Y106:Y120" si="36">ABS(X106/(C106*D106)*1000)</f>
        <v>7.9155805702121151</v>
      </c>
    </row>
    <row r="107" spans="1:25">
      <c r="A107" s="3" t="s">
        <v>311</v>
      </c>
      <c r="B107" s="3">
        <v>3</v>
      </c>
      <c r="C107">
        <f>55.5*9.81</f>
        <v>544.45500000000004</v>
      </c>
      <c r="D107" s="44">
        <v>1.55</v>
      </c>
      <c r="E107" s="3" t="s">
        <v>55</v>
      </c>
      <c r="F107">
        <v>5.0700000000000002E-2</v>
      </c>
      <c r="G107">
        <v>1285.04</v>
      </c>
      <c r="H107" s="2">
        <f t="shared" si="24"/>
        <v>2.3602317914244519</v>
      </c>
      <c r="I107">
        <v>9.4500000000000001E-2</v>
      </c>
      <c r="J107">
        <v>1304.79</v>
      </c>
      <c r="K107" s="2">
        <f>J107/C107</f>
        <v>2.3965065983414604</v>
      </c>
      <c r="L107">
        <v>4.7199999999999999E-2</v>
      </c>
      <c r="M107">
        <v>636.24270000000001</v>
      </c>
      <c r="N107" s="2">
        <f t="shared" si="33"/>
        <v>1.1685863845496873</v>
      </c>
      <c r="O107">
        <v>9.2700000000000005E-2</v>
      </c>
      <c r="P107">
        <v>601.66629999999998</v>
      </c>
      <c r="Q107" s="2">
        <f t="shared" si="34"/>
        <v>1.1050799423276487</v>
      </c>
      <c r="R107">
        <v>8.6999999999999994E-3</v>
      </c>
      <c r="S107">
        <v>-3.46</v>
      </c>
      <c r="T107" s="2">
        <f t="shared" si="25"/>
        <v>3.46</v>
      </c>
      <c r="U107" s="2">
        <f t="shared" si="35"/>
        <v>4.0999863432535815</v>
      </c>
      <c r="V107">
        <v>7.3499999999999996E-2</v>
      </c>
      <c r="W107">
        <v>5.33</v>
      </c>
      <c r="X107" s="2">
        <f t="shared" si="26"/>
        <v>5.33</v>
      </c>
      <c r="Y107" s="2">
        <f t="shared" si="36"/>
        <v>6.3158749160524819</v>
      </c>
    </row>
    <row r="108" spans="1:25">
      <c r="A108" s="3" t="s">
        <v>312</v>
      </c>
      <c r="B108" s="3">
        <v>3</v>
      </c>
      <c r="C108">
        <f>55.5*9.81</f>
        <v>544.45500000000004</v>
      </c>
      <c r="D108" s="44">
        <v>1.55</v>
      </c>
      <c r="E108" s="3" t="s">
        <v>55</v>
      </c>
      <c r="F108">
        <v>5.5E-2</v>
      </c>
      <c r="G108">
        <v>1428.46</v>
      </c>
      <c r="H108" s="2">
        <f t="shared" si="24"/>
        <v>2.6236511741098898</v>
      </c>
      <c r="I108">
        <v>9.9000000000000005E-2</v>
      </c>
      <c r="J108">
        <v>1317.25</v>
      </c>
      <c r="K108" s="2">
        <f>J108/C108</f>
        <v>2.4193918689331531</v>
      </c>
      <c r="L108">
        <v>5.3199999999999997E-2</v>
      </c>
      <c r="M108">
        <v>730.08640000000003</v>
      </c>
      <c r="N108" s="2">
        <f t="shared" si="33"/>
        <v>1.3409490224169123</v>
      </c>
      <c r="O108">
        <v>9.7199999999999995E-2</v>
      </c>
      <c r="P108">
        <v>639.49120000000005</v>
      </c>
      <c r="Q108" s="2">
        <f t="shared" si="34"/>
        <v>1.1745529015253786</v>
      </c>
      <c r="R108">
        <v>1.0999999999999999E-2</v>
      </c>
      <c r="S108">
        <v>-5.84</v>
      </c>
      <c r="T108" s="2">
        <f t="shared" si="25"/>
        <v>5.84</v>
      </c>
      <c r="U108" s="2">
        <f t="shared" si="35"/>
        <v>6.9202081631794545</v>
      </c>
      <c r="V108">
        <v>0.1192</v>
      </c>
      <c r="W108">
        <v>1.32</v>
      </c>
      <c r="X108" s="2">
        <f t="shared" si="26"/>
        <v>1.32</v>
      </c>
      <c r="Y108" s="2">
        <f t="shared" si="36"/>
        <v>1.5641566396227538</v>
      </c>
    </row>
    <row r="109" spans="1:25">
      <c r="A109" s="3" t="s">
        <v>313</v>
      </c>
      <c r="B109" s="3">
        <v>3</v>
      </c>
      <c r="C109">
        <f>97*9.81</f>
        <v>951.57</v>
      </c>
      <c r="D109" s="44">
        <v>1.75</v>
      </c>
      <c r="E109" s="3" t="s">
        <v>56</v>
      </c>
      <c r="F109">
        <v>5.3800000000000001E-2</v>
      </c>
      <c r="G109">
        <v>2430.23</v>
      </c>
      <c r="H109" s="2">
        <f t="shared" si="24"/>
        <v>2.5539161596099076</v>
      </c>
      <c r="I109" s="3">
        <v>9.5500000000000002E-2</v>
      </c>
      <c r="J109" s="3">
        <v>1096</v>
      </c>
      <c r="K109" s="2"/>
      <c r="L109">
        <v>5.5399999999999998E-2</v>
      </c>
      <c r="M109">
        <v>1252.4663</v>
      </c>
      <c r="N109" s="2">
        <f t="shared" si="33"/>
        <v>1.3162103681284614</v>
      </c>
      <c r="O109">
        <v>8.7099999999999997E-2</v>
      </c>
      <c r="P109">
        <v>1194.7217000000001</v>
      </c>
      <c r="Q109" s="2">
        <f t="shared" si="34"/>
        <v>1.2555268661265067</v>
      </c>
      <c r="R109">
        <v>2.69E-2</v>
      </c>
      <c r="S109">
        <v>4.5599999999999996</v>
      </c>
      <c r="T109" s="2">
        <f t="shared" si="25"/>
        <v>4.5599999999999996</v>
      </c>
      <c r="U109" s="2">
        <f t="shared" si="35"/>
        <v>2.7383316894335521</v>
      </c>
      <c r="V109">
        <v>0.1108</v>
      </c>
      <c r="W109">
        <v>-7.61</v>
      </c>
      <c r="X109" s="2">
        <f t="shared" si="26"/>
        <v>7.61</v>
      </c>
      <c r="Y109" s="2">
        <f t="shared" si="36"/>
        <v>4.569891262409941</v>
      </c>
    </row>
    <row r="110" spans="1:25">
      <c r="A110" s="3" t="s">
        <v>314</v>
      </c>
      <c r="B110" s="3">
        <v>3</v>
      </c>
      <c r="C110">
        <f>97*9.81</f>
        <v>951.57</v>
      </c>
      <c r="D110" s="44">
        <v>1.75</v>
      </c>
      <c r="E110" s="3" t="s">
        <v>56</v>
      </c>
      <c r="H110" s="2"/>
      <c r="I110">
        <v>6.4899999999999999E-2</v>
      </c>
      <c r="J110">
        <v>2184.83</v>
      </c>
      <c r="K110" s="2">
        <f t="shared" ref="K110:K120" si="37">J110/C110</f>
        <v>2.2960265666214781</v>
      </c>
      <c r="L110">
        <v>7.9000000000000008E-3</v>
      </c>
      <c r="M110">
        <v>18.290700000000001</v>
      </c>
      <c r="N110" s="2">
        <f t="shared" si="33"/>
        <v>1.9221602194268418E-2</v>
      </c>
      <c r="O110">
        <v>9.6600000000000005E-2</v>
      </c>
      <c r="P110">
        <v>1096.2944</v>
      </c>
      <c r="Q110" s="2">
        <f t="shared" si="34"/>
        <v>1.1520901247412172</v>
      </c>
      <c r="R110">
        <v>3.3300000000000003E-2</v>
      </c>
      <c r="S110">
        <v>5.17</v>
      </c>
      <c r="T110" s="2">
        <f t="shared" si="25"/>
        <v>5.17</v>
      </c>
      <c r="U110" s="2">
        <f t="shared" si="35"/>
        <v>3.1046436040288303</v>
      </c>
      <c r="V110">
        <v>0.12189999999999999</v>
      </c>
      <c r="W110">
        <v>-6.63</v>
      </c>
      <c r="X110" s="2">
        <f t="shared" si="26"/>
        <v>6.63</v>
      </c>
      <c r="Y110" s="2">
        <f t="shared" si="36"/>
        <v>3.9813901537158887</v>
      </c>
    </row>
    <row r="111" spans="1:25">
      <c r="A111" s="3" t="s">
        <v>315</v>
      </c>
      <c r="B111" s="3">
        <v>3</v>
      </c>
      <c r="C111">
        <f>97*9.81</f>
        <v>951.57</v>
      </c>
      <c r="D111" s="44">
        <v>1.75</v>
      </c>
      <c r="E111" s="3" t="s">
        <v>56</v>
      </c>
      <c r="F111">
        <v>4.5499999999999999E-2</v>
      </c>
      <c r="G111">
        <v>2331.52</v>
      </c>
      <c r="H111" s="2">
        <f t="shared" si="24"/>
        <v>2.4501823302542114</v>
      </c>
      <c r="I111">
        <v>8.7499999999999994E-2</v>
      </c>
      <c r="J111">
        <v>2072.5</v>
      </c>
      <c r="K111" s="2">
        <f t="shared" si="37"/>
        <v>2.1779795495864729</v>
      </c>
      <c r="L111">
        <v>5.0700000000000002E-2</v>
      </c>
      <c r="M111">
        <v>1199.191</v>
      </c>
      <c r="N111" s="2">
        <f t="shared" si="33"/>
        <v>1.2602236304213037</v>
      </c>
      <c r="O111">
        <v>9.4500000000000001E-2</v>
      </c>
      <c r="P111">
        <v>1182.8942</v>
      </c>
      <c r="Q111" s="2">
        <f t="shared" si="34"/>
        <v>1.243097407442437</v>
      </c>
      <c r="R111">
        <v>5.9499999999999997E-2</v>
      </c>
      <c r="S111">
        <v>-19.440000000000001</v>
      </c>
      <c r="T111" s="2">
        <f t="shared" si="25"/>
        <v>19.440000000000001</v>
      </c>
      <c r="U111" s="2">
        <f t="shared" si="35"/>
        <v>11.673940360216724</v>
      </c>
      <c r="V111">
        <v>0.10680000000000001</v>
      </c>
      <c r="W111">
        <v>-12.76</v>
      </c>
      <c r="X111" s="2">
        <f t="shared" si="26"/>
        <v>12.76</v>
      </c>
      <c r="Y111" s="2">
        <f t="shared" si="36"/>
        <v>7.6625246397307301</v>
      </c>
    </row>
    <row r="112" spans="1:25">
      <c r="A112" s="3" t="s">
        <v>316</v>
      </c>
      <c r="B112" s="3">
        <v>3</v>
      </c>
      <c r="C112">
        <f>88*9.81</f>
        <v>863.28000000000009</v>
      </c>
      <c r="D112" s="44">
        <v>1.81</v>
      </c>
      <c r="E112" s="3" t="s">
        <v>57</v>
      </c>
      <c r="F112">
        <v>4.58E-2</v>
      </c>
      <c r="G112">
        <v>2474.94</v>
      </c>
      <c r="H112" s="2">
        <f t="shared" si="24"/>
        <v>2.8669029747011394</v>
      </c>
      <c r="I112">
        <v>9.9000000000000005E-2</v>
      </c>
      <c r="J112">
        <v>2401.4899999999998</v>
      </c>
      <c r="K112" s="2">
        <f t="shared" si="37"/>
        <v>2.7818204985636172</v>
      </c>
      <c r="L112">
        <v>4.9500000000000002E-2</v>
      </c>
      <c r="M112">
        <v>1455.4888000000001</v>
      </c>
      <c r="N112" s="2">
        <f t="shared" si="33"/>
        <v>1.6859985172829208</v>
      </c>
      <c r="O112">
        <v>9.7199999999999995E-2</v>
      </c>
      <c r="P112">
        <v>1298.0639000000001</v>
      </c>
      <c r="Q112" s="2">
        <f t="shared" si="34"/>
        <v>1.5036418079881382</v>
      </c>
      <c r="R112">
        <v>5.1299999999999998E-2</v>
      </c>
      <c r="S112">
        <v>-17.82</v>
      </c>
      <c r="T112" s="2">
        <f t="shared" si="25"/>
        <v>17.82</v>
      </c>
      <c r="U112" s="2">
        <f t="shared" si="35"/>
        <v>11.404531400476452</v>
      </c>
      <c r="V112">
        <v>9.1700000000000004E-2</v>
      </c>
      <c r="W112">
        <v>5.38</v>
      </c>
      <c r="X112" s="2">
        <f t="shared" si="26"/>
        <v>5.38</v>
      </c>
      <c r="Y112" s="2">
        <f t="shared" si="36"/>
        <v>3.4431189076634858</v>
      </c>
    </row>
    <row r="113" spans="1:25">
      <c r="A113" s="3" t="s">
        <v>317</v>
      </c>
      <c r="B113" s="3">
        <v>3</v>
      </c>
      <c r="C113">
        <f>88*9.81</f>
        <v>863.28000000000009</v>
      </c>
      <c r="D113" s="44">
        <v>1.81</v>
      </c>
      <c r="E113" s="3" t="s">
        <v>57</v>
      </c>
      <c r="F113">
        <v>4.3999999999999997E-2</v>
      </c>
      <c r="G113">
        <v>2515.75</v>
      </c>
      <c r="H113" s="2">
        <f t="shared" si="24"/>
        <v>2.9141761653229539</v>
      </c>
      <c r="I113">
        <v>9.5299999999999996E-2</v>
      </c>
      <c r="J113">
        <v>2435.0300000000002</v>
      </c>
      <c r="K113" s="2">
        <f t="shared" si="37"/>
        <v>2.8206723195255305</v>
      </c>
      <c r="L113">
        <v>4.3999999999999997E-2</v>
      </c>
      <c r="M113">
        <v>1343.5201</v>
      </c>
      <c r="N113" s="2">
        <f t="shared" si="33"/>
        <v>1.5562970299323509</v>
      </c>
      <c r="O113">
        <v>9.5299999999999996E-2</v>
      </c>
      <c r="P113">
        <v>1162.4015999999999</v>
      </c>
      <c r="Q113" s="2">
        <f t="shared" si="34"/>
        <v>1.3464943008062271</v>
      </c>
      <c r="R113">
        <v>4.7699999999999999E-2</v>
      </c>
      <c r="S113">
        <v>-21.16</v>
      </c>
      <c r="T113" s="2">
        <f t="shared" si="25"/>
        <v>21.16</v>
      </c>
      <c r="U113" s="2">
        <f t="shared" si="35"/>
        <v>13.542081056906945</v>
      </c>
      <c r="V113">
        <v>0.11</v>
      </c>
      <c r="W113">
        <v>-9.6300000000000008</v>
      </c>
      <c r="X113" s="2">
        <f t="shared" si="26"/>
        <v>9.6300000000000008</v>
      </c>
      <c r="Y113" s="2">
        <f t="shared" si="36"/>
        <v>6.1630548477322256</v>
      </c>
    </row>
    <row r="114" spans="1:25">
      <c r="A114" s="3" t="s">
        <v>318</v>
      </c>
      <c r="B114" s="3">
        <v>3</v>
      </c>
      <c r="C114">
        <f>88*9.81</f>
        <v>863.28000000000009</v>
      </c>
      <c r="D114" s="44">
        <v>1.81</v>
      </c>
      <c r="E114" s="3" t="s">
        <v>57</v>
      </c>
      <c r="F114">
        <v>3.2599999999999997E-2</v>
      </c>
      <c r="G114">
        <v>2738.55</v>
      </c>
      <c r="H114" s="2">
        <f t="shared" si="24"/>
        <v>3.1722616068946343</v>
      </c>
      <c r="I114">
        <v>9.3899999999999997E-2</v>
      </c>
      <c r="J114">
        <v>2221.2800000000002</v>
      </c>
      <c r="K114" s="2">
        <f t="shared" si="37"/>
        <v>2.5730701510518026</v>
      </c>
      <c r="L114">
        <v>3.4500000000000003E-2</v>
      </c>
      <c r="M114">
        <v>1427.1795</v>
      </c>
      <c r="N114" s="2">
        <f t="shared" si="33"/>
        <v>1.6532057964970808</v>
      </c>
      <c r="O114">
        <v>8.8200000000000001E-2</v>
      </c>
      <c r="P114">
        <v>1038.5826999999999</v>
      </c>
      <c r="Q114" s="2">
        <f t="shared" si="34"/>
        <v>1.2030658650727457</v>
      </c>
      <c r="R114">
        <v>4.41E-2</v>
      </c>
      <c r="S114">
        <v>-15.71</v>
      </c>
      <c r="T114" s="2">
        <f t="shared" si="25"/>
        <v>15.71</v>
      </c>
      <c r="U114" s="2">
        <f t="shared" si="35"/>
        <v>10.05416320434821</v>
      </c>
      <c r="V114">
        <v>0.1265</v>
      </c>
      <c r="W114">
        <v>2.8</v>
      </c>
      <c r="X114" s="2">
        <f t="shared" si="26"/>
        <v>2.8</v>
      </c>
      <c r="Y114" s="2">
        <f t="shared" si="36"/>
        <v>1.7919577958099926</v>
      </c>
    </row>
    <row r="115" spans="1:25">
      <c r="A115" s="3" t="s">
        <v>319</v>
      </c>
      <c r="B115" s="3">
        <v>3</v>
      </c>
      <c r="C115">
        <f>115.5*9.81</f>
        <v>1133.0550000000001</v>
      </c>
      <c r="D115" s="44">
        <v>2.02</v>
      </c>
      <c r="E115" s="3" t="s">
        <v>58</v>
      </c>
      <c r="F115">
        <v>3.1300000000000001E-2</v>
      </c>
      <c r="G115">
        <v>3827.17</v>
      </c>
      <c r="H115" s="2">
        <f t="shared" si="24"/>
        <v>3.377744240129561</v>
      </c>
      <c r="I115">
        <v>0.10829999999999999</v>
      </c>
      <c r="J115">
        <v>2398.3200000000002</v>
      </c>
      <c r="K115" s="2">
        <f t="shared" si="37"/>
        <v>2.1166845387028874</v>
      </c>
      <c r="L115">
        <v>3.7499999999999999E-2</v>
      </c>
      <c r="M115">
        <v>1946.4999</v>
      </c>
      <c r="N115" s="2">
        <f t="shared" si="33"/>
        <v>1.7179218131511709</v>
      </c>
      <c r="O115">
        <v>0.1</v>
      </c>
      <c r="P115">
        <v>1266.8489999999999</v>
      </c>
      <c r="Q115" s="2">
        <f t="shared" si="34"/>
        <v>1.1180825290917034</v>
      </c>
      <c r="R115">
        <v>3.3300000000000003E-2</v>
      </c>
      <c r="S115">
        <v>16.670000000000002</v>
      </c>
      <c r="T115" s="2">
        <f t="shared" si="25"/>
        <v>16.670000000000002</v>
      </c>
      <c r="U115" s="2">
        <f t="shared" si="35"/>
        <v>7.2833845201907703</v>
      </c>
      <c r="V115">
        <v>7.4999999999999997E-2</v>
      </c>
      <c r="W115">
        <v>34.92</v>
      </c>
      <c r="X115" s="2">
        <f t="shared" si="26"/>
        <v>34.92</v>
      </c>
      <c r="Y115" s="2">
        <f t="shared" si="36"/>
        <v>15.257095827538194</v>
      </c>
    </row>
    <row r="116" spans="1:25">
      <c r="A116" s="3" t="s">
        <v>320</v>
      </c>
      <c r="B116" s="3">
        <v>3</v>
      </c>
      <c r="C116">
        <f>115.5*9.81</f>
        <v>1133.0550000000001</v>
      </c>
      <c r="D116" s="44">
        <v>2.02</v>
      </c>
      <c r="E116" s="3" t="s">
        <v>58</v>
      </c>
      <c r="F116">
        <v>3.6799999999999999E-2</v>
      </c>
      <c r="G116">
        <v>3405.05</v>
      </c>
      <c r="H116" s="2">
        <f t="shared" si="24"/>
        <v>3.0051939226251152</v>
      </c>
      <c r="I116">
        <v>0.1235</v>
      </c>
      <c r="J116">
        <v>2323.1999999999998</v>
      </c>
      <c r="K116" s="2">
        <f t="shared" si="37"/>
        <v>2.0503859035969123</v>
      </c>
      <c r="L116">
        <v>4.3299999999999998E-2</v>
      </c>
      <c r="M116">
        <v>1922.1754000000001</v>
      </c>
      <c r="N116" s="2">
        <f t="shared" si="33"/>
        <v>1.696453746728976</v>
      </c>
      <c r="O116">
        <v>0.11269999999999999</v>
      </c>
      <c r="P116">
        <v>1379.4295</v>
      </c>
      <c r="Q116" s="2">
        <f t="shared" si="34"/>
        <v>1.2174426660665192</v>
      </c>
      <c r="R116">
        <v>3.6799999999999999E-2</v>
      </c>
      <c r="S116">
        <v>24.94</v>
      </c>
      <c r="T116" s="2">
        <f t="shared" si="25"/>
        <v>24.94</v>
      </c>
      <c r="U116" s="2">
        <f t="shared" si="35"/>
        <v>10.896677260561356</v>
      </c>
      <c r="V116">
        <v>8.0199999999999994E-2</v>
      </c>
      <c r="W116">
        <v>31.41</v>
      </c>
      <c r="X116" s="2">
        <f t="shared" si="26"/>
        <v>31.41</v>
      </c>
      <c r="Y116" s="2">
        <f t="shared" si="36"/>
        <v>13.723521762399045</v>
      </c>
    </row>
    <row r="117" spans="1:25">
      <c r="A117" s="3" t="s">
        <v>321</v>
      </c>
      <c r="B117" s="3">
        <v>3</v>
      </c>
      <c r="C117">
        <f>115.5*9.81</f>
        <v>1133.0550000000001</v>
      </c>
      <c r="D117" s="44">
        <v>2.02</v>
      </c>
      <c r="E117" s="3" t="s">
        <v>58</v>
      </c>
      <c r="F117">
        <v>3.9E-2</v>
      </c>
      <c r="G117">
        <v>2698.52</v>
      </c>
      <c r="H117" s="2">
        <f t="shared" si="24"/>
        <v>2.3816319596136108</v>
      </c>
      <c r="I117">
        <v>0.104</v>
      </c>
      <c r="J117">
        <v>2224.37</v>
      </c>
      <c r="K117" s="2">
        <f t="shared" si="37"/>
        <v>1.9631615411431924</v>
      </c>
      <c r="L117">
        <v>5.1999999999999998E-2</v>
      </c>
      <c r="M117">
        <v>1675.1996999999999</v>
      </c>
      <c r="N117" s="2">
        <f t="shared" si="33"/>
        <v>1.4784804797648832</v>
      </c>
      <c r="O117">
        <v>0.104</v>
      </c>
      <c r="P117">
        <v>1431.9313999999999</v>
      </c>
      <c r="Q117" s="2">
        <f t="shared" si="34"/>
        <v>1.2637792516691597</v>
      </c>
      <c r="R117">
        <v>5.8500000000000003E-2</v>
      </c>
      <c r="S117">
        <v>-21.29</v>
      </c>
      <c r="T117" s="2">
        <f t="shared" si="25"/>
        <v>21.29</v>
      </c>
      <c r="U117" s="2">
        <f t="shared" si="35"/>
        <v>9.3019349990918716</v>
      </c>
      <c r="V117">
        <v>8.4500000000000006E-2</v>
      </c>
      <c r="W117">
        <v>15.68</v>
      </c>
      <c r="X117" s="2">
        <f t="shared" si="26"/>
        <v>15.68</v>
      </c>
      <c r="Y117" s="2">
        <f t="shared" si="36"/>
        <v>6.8508379889976769</v>
      </c>
    </row>
    <row r="118" spans="1:25">
      <c r="A118" s="3" t="s">
        <v>322</v>
      </c>
      <c r="B118" s="3">
        <v>3</v>
      </c>
      <c r="C118">
        <f>99*9.91</f>
        <v>981.09</v>
      </c>
      <c r="D118" s="45">
        <v>1.87</v>
      </c>
      <c r="E118" s="3" t="s">
        <v>59</v>
      </c>
      <c r="H118" s="2"/>
      <c r="I118">
        <v>0.108</v>
      </c>
      <c r="J118">
        <v>2128.6999999999998</v>
      </c>
      <c r="K118" s="2">
        <f t="shared" si="37"/>
        <v>2.1697295864803432</v>
      </c>
      <c r="N118" s="2"/>
      <c r="O118">
        <v>0.124</v>
      </c>
      <c r="P118">
        <v>976.14599999999996</v>
      </c>
      <c r="Q118" s="2">
        <f t="shared" si="34"/>
        <v>0.99496070696877958</v>
      </c>
      <c r="R118">
        <v>8.0000000000000002E-3</v>
      </c>
      <c r="S118">
        <v>-1.1200000000000001</v>
      </c>
      <c r="T118" s="2">
        <f t="shared" si="25"/>
        <v>1.1200000000000001</v>
      </c>
      <c r="U118" s="2">
        <f t="shared" si="35"/>
        <v>0.61047455512075599</v>
      </c>
      <c r="V118">
        <v>9.6000000000000002E-2</v>
      </c>
      <c r="W118">
        <v>17.829999999999998</v>
      </c>
      <c r="X118" s="2">
        <f t="shared" si="26"/>
        <v>17.829999999999998</v>
      </c>
      <c r="Y118" s="2">
        <f t="shared" si="36"/>
        <v>9.7185368908956047</v>
      </c>
    </row>
    <row r="119" spans="1:25">
      <c r="A119" s="3" t="s">
        <v>323</v>
      </c>
      <c r="B119" s="3">
        <v>3</v>
      </c>
      <c r="C119">
        <f>99*9.91</f>
        <v>981.09</v>
      </c>
      <c r="D119" s="45">
        <v>1.87</v>
      </c>
      <c r="E119" s="3" t="s">
        <v>59</v>
      </c>
      <c r="H119" s="2"/>
      <c r="I119">
        <v>9.2299999999999993E-2</v>
      </c>
      <c r="J119">
        <v>2312.12</v>
      </c>
      <c r="K119" s="2">
        <f t="shared" si="37"/>
        <v>2.3566849116798663</v>
      </c>
      <c r="N119" s="2"/>
      <c r="O119">
        <v>0.1103</v>
      </c>
      <c r="P119">
        <v>1197.7103999999999</v>
      </c>
      <c r="Q119" s="2">
        <f t="shared" si="34"/>
        <v>1.2207956456594196</v>
      </c>
      <c r="R119">
        <v>5.1799999999999999E-2</v>
      </c>
      <c r="S119">
        <v>12.45</v>
      </c>
      <c r="T119" s="2">
        <f t="shared" si="25"/>
        <v>12.45</v>
      </c>
      <c r="U119" s="2">
        <f t="shared" si="35"/>
        <v>6.7860787600476877</v>
      </c>
      <c r="V119">
        <v>0.10349999999999999</v>
      </c>
      <c r="W119">
        <v>11.42</v>
      </c>
      <c r="X119" s="2">
        <f t="shared" si="26"/>
        <v>11.42</v>
      </c>
      <c r="Y119" s="2">
        <f t="shared" si="36"/>
        <v>6.2246601959634216</v>
      </c>
    </row>
    <row r="120" spans="1:25">
      <c r="A120" s="3" t="s">
        <v>324</v>
      </c>
      <c r="B120" s="3">
        <v>3</v>
      </c>
      <c r="C120">
        <f>99*9.91</f>
        <v>981.09</v>
      </c>
      <c r="D120" s="45">
        <v>1.87</v>
      </c>
      <c r="E120" s="3" t="s">
        <v>59</v>
      </c>
      <c r="H120" s="2"/>
      <c r="I120">
        <v>8.8800000000000004E-2</v>
      </c>
      <c r="J120">
        <v>2383.09</v>
      </c>
      <c r="K120" s="2">
        <f t="shared" si="37"/>
        <v>2.4290228215556167</v>
      </c>
      <c r="N120" s="2"/>
      <c r="O120">
        <v>8.8800000000000004E-2</v>
      </c>
      <c r="P120">
        <v>1131.1441</v>
      </c>
      <c r="Q120" s="2">
        <f t="shared" si="34"/>
        <v>1.152946314813116</v>
      </c>
      <c r="R120">
        <v>8.6999999999999994E-3</v>
      </c>
      <c r="S120">
        <v>-1.81</v>
      </c>
      <c r="T120" s="2">
        <f t="shared" si="25"/>
        <v>1.81</v>
      </c>
      <c r="U120" s="2">
        <f t="shared" si="35"/>
        <v>0.98657048640050726</v>
      </c>
      <c r="V120">
        <v>8.6699999999999999E-2</v>
      </c>
      <c r="W120">
        <v>14.33</v>
      </c>
      <c r="X120" s="2">
        <f t="shared" si="26"/>
        <v>14.33</v>
      </c>
      <c r="Y120" s="2">
        <f t="shared" si="36"/>
        <v>7.8108039061432439</v>
      </c>
    </row>
    <row r="121" spans="1:25" s="2" customFormat="1">
      <c r="A121" s="3"/>
      <c r="C121"/>
      <c r="D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</row>
    <row r="122" spans="1:25">
      <c r="A122" s="3" t="s">
        <v>723</v>
      </c>
    </row>
    <row r="123" spans="1:25" s="2" customFormat="1" hidden="1">
      <c r="A123"/>
      <c r="B123" s="3">
        <v>1</v>
      </c>
      <c r="C123" s="3"/>
      <c r="D123" s="3"/>
      <c r="E123" s="3" t="s">
        <v>48</v>
      </c>
      <c r="F123">
        <f t="shared" ref="F123:Y123" si="38">AVERAGE(F4:F6)</f>
        <v>6.1633333333333339E-2</v>
      </c>
      <c r="G123">
        <f t="shared" si="38"/>
        <v>2218.75</v>
      </c>
      <c r="H123">
        <f t="shared" si="38"/>
        <v>2.7683264772413927</v>
      </c>
      <c r="I123">
        <f t="shared" si="38"/>
        <v>9.8833333333333329E-2</v>
      </c>
      <c r="J123">
        <f t="shared" si="38"/>
        <v>2092</v>
      </c>
      <c r="K123">
        <f t="shared" si="38"/>
        <v>2.610180953414758</v>
      </c>
      <c r="L123">
        <f t="shared" si="38"/>
        <v>7.1066666666666667E-2</v>
      </c>
      <c r="M123">
        <f t="shared" si="38"/>
        <v>957.03066666666666</v>
      </c>
      <c r="N123">
        <f t="shared" si="38"/>
        <v>1.1940837561984516</v>
      </c>
      <c r="O123"/>
      <c r="P123"/>
      <c r="Q123"/>
      <c r="R123">
        <f t="shared" si="38"/>
        <v>1.0500000000000001E-2</v>
      </c>
      <c r="S123">
        <f t="shared" si="38"/>
        <v>-1.3433333333333335</v>
      </c>
      <c r="T123">
        <f t="shared" si="38"/>
        <v>1.6166666666666665</v>
      </c>
      <c r="U123">
        <f t="shared" si="38"/>
        <v>1.1592581870051919</v>
      </c>
      <c r="V123">
        <f t="shared" si="38"/>
        <v>8.3000000000000004E-2</v>
      </c>
      <c r="W123">
        <f t="shared" si="38"/>
        <v>-24.436666666666667</v>
      </c>
      <c r="X123">
        <f t="shared" si="38"/>
        <v>24.436666666666667</v>
      </c>
      <c r="Y123">
        <f t="shared" si="38"/>
        <v>17.52272529677332</v>
      </c>
    </row>
    <row r="124" spans="1:25" s="2" customFormat="1">
      <c r="A124"/>
      <c r="B124" s="3">
        <v>1</v>
      </c>
      <c r="C124" s="3"/>
      <c r="D124" s="3"/>
      <c r="E124" s="3" t="s">
        <v>49</v>
      </c>
      <c r="F124">
        <f t="shared" ref="F124:Y124" si="39">AVERAGE(F7:F9)</f>
        <v>4.24E-2</v>
      </c>
      <c r="G124">
        <f t="shared" si="39"/>
        <v>1809.4866666666667</v>
      </c>
      <c r="H124">
        <f t="shared" si="39"/>
        <v>2.443089787642919</v>
      </c>
      <c r="I124">
        <f t="shared" si="39"/>
        <v>8.143333333333333E-2</v>
      </c>
      <c r="J124">
        <f t="shared" si="39"/>
        <v>1705.7733333333333</v>
      </c>
      <c r="K124">
        <f t="shared" si="39"/>
        <v>2.3030605792620489</v>
      </c>
      <c r="L124">
        <f t="shared" si="39"/>
        <v>4.3166666666666666E-2</v>
      </c>
      <c r="M124">
        <f t="shared" si="39"/>
        <v>874.30529999999999</v>
      </c>
      <c r="N124">
        <f t="shared" si="39"/>
        <v>1.1804487919476678</v>
      </c>
      <c r="O124">
        <f t="shared" si="39"/>
        <v>8.2533333333333334E-2</v>
      </c>
      <c r="P124">
        <f t="shared" si="39"/>
        <v>786.26356666666663</v>
      </c>
      <c r="Q124">
        <f>AVERAGE(Q7:Q9)</f>
        <v>1.0615786927336837</v>
      </c>
      <c r="R124">
        <f t="shared" si="39"/>
        <v>4.8599999999999997E-2</v>
      </c>
      <c r="S124">
        <f t="shared" si="39"/>
        <v>-16.353333333333335</v>
      </c>
      <c r="T124">
        <f t="shared" si="39"/>
        <v>16.353333333333335</v>
      </c>
      <c r="U124">
        <f t="shared" si="39"/>
        <v>12.404244780097338</v>
      </c>
      <c r="V124">
        <f t="shared" si="39"/>
        <v>0.10183333333333333</v>
      </c>
      <c r="W124">
        <f t="shared" si="39"/>
        <v>-9.3733333333333331</v>
      </c>
      <c r="X124">
        <f t="shared" si="39"/>
        <v>9.3733333333333331</v>
      </c>
      <c r="Y124">
        <f t="shared" si="39"/>
        <v>7.109811724752082</v>
      </c>
    </row>
    <row r="125" spans="1:25" s="2" customFormat="1">
      <c r="A125"/>
      <c r="B125" s="3">
        <v>1</v>
      </c>
      <c r="C125" s="3"/>
      <c r="D125" s="3"/>
      <c r="E125" s="3" t="s">
        <v>50</v>
      </c>
      <c r="F125">
        <f t="shared" ref="F125:Y125" si="40">AVERAGE(F10:F12)</f>
        <v>4.0266666666666666E-2</v>
      </c>
      <c r="G125">
        <f t="shared" si="40"/>
        <v>1890.8266666666666</v>
      </c>
      <c r="H125">
        <f t="shared" si="40"/>
        <v>2.6770113640653901</v>
      </c>
      <c r="I125">
        <f t="shared" si="40"/>
        <v>9.9566666666666678E-2</v>
      </c>
      <c r="J125">
        <f t="shared" si="40"/>
        <v>1760.1966666666667</v>
      </c>
      <c r="K125">
        <f t="shared" si="40"/>
        <v>2.492066862989391</v>
      </c>
      <c r="L125">
        <f t="shared" si="40"/>
        <v>4.3766666666666669E-2</v>
      </c>
      <c r="M125">
        <f t="shared" si="40"/>
        <v>1172.4586333333334</v>
      </c>
      <c r="N125">
        <f t="shared" si="40"/>
        <v>1.6599538924755537</v>
      </c>
      <c r="O125">
        <f t="shared" si="40"/>
        <v>9.6499999999999989E-2</v>
      </c>
      <c r="P125">
        <f t="shared" si="40"/>
        <v>962.40843333333339</v>
      </c>
      <c r="Q125">
        <f>AVERAGE(Q10:Q12)</f>
        <v>1.3625671555857588</v>
      </c>
      <c r="R125">
        <f t="shared" si="40"/>
        <v>4.6433333333333333E-2</v>
      </c>
      <c r="S125">
        <f t="shared" si="40"/>
        <v>-6.9533333333333331</v>
      </c>
      <c r="T125">
        <f t="shared" si="40"/>
        <v>13.76</v>
      </c>
      <c r="U125">
        <f t="shared" si="40"/>
        <v>11.459561738388864</v>
      </c>
      <c r="V125">
        <f t="shared" si="40"/>
        <v>9.6066666666666675E-2</v>
      </c>
      <c r="W125">
        <f t="shared" si="40"/>
        <v>7.64</v>
      </c>
      <c r="X125">
        <f t="shared" si="40"/>
        <v>14.959999999999999</v>
      </c>
      <c r="Y125">
        <f t="shared" si="40"/>
        <v>12.458942122550683</v>
      </c>
    </row>
    <row r="126" spans="1:25" s="2" customFormat="1" hidden="1">
      <c r="A126"/>
      <c r="B126" s="3">
        <v>1</v>
      </c>
      <c r="C126" s="3"/>
      <c r="D126" s="3"/>
      <c r="E126" s="3" t="s">
        <v>51</v>
      </c>
      <c r="F126">
        <f t="shared" ref="F126:Y126" si="41">AVERAGE(F13:F15)</f>
        <v>3.6766666666666663E-2</v>
      </c>
      <c r="G126">
        <f t="shared" si="41"/>
        <v>2160.7866666666669</v>
      </c>
      <c r="H126">
        <f t="shared" si="41"/>
        <v>2.8238932887250932</v>
      </c>
      <c r="I126">
        <f t="shared" si="41"/>
        <v>9.6499999999999989E-2</v>
      </c>
      <c r="J126">
        <f t="shared" si="41"/>
        <v>1822.7233333333334</v>
      </c>
      <c r="K126">
        <f t="shared" si="41"/>
        <v>2.3820843897296493</v>
      </c>
      <c r="L126">
        <f t="shared" si="41"/>
        <v>4.1733333333333324E-2</v>
      </c>
      <c r="M126">
        <f t="shared" si="41"/>
        <v>1019.2659666666667</v>
      </c>
      <c r="N126">
        <f t="shared" si="41"/>
        <v>1.3320603866628329</v>
      </c>
      <c r="O126">
        <f t="shared" si="41"/>
        <v>9.0866666666666665E-2</v>
      </c>
      <c r="P126">
        <f t="shared" si="41"/>
        <v>805.80893333333336</v>
      </c>
      <c r="Q126">
        <f>AVERAGE(Q13:Q15)</f>
        <v>1.0530972233112905</v>
      </c>
      <c r="R126">
        <f t="shared" si="41"/>
        <v>2.4866666666666665E-2</v>
      </c>
      <c r="S126">
        <f t="shared" si="41"/>
        <v>1.38</v>
      </c>
      <c r="T126">
        <f t="shared" si="41"/>
        <v>3.3800000000000003</v>
      </c>
      <c r="U126">
        <f t="shared" si="41"/>
        <v>2.4540340544418013</v>
      </c>
      <c r="V126">
        <f t="shared" si="41"/>
        <v>6.8400000000000002E-2</v>
      </c>
      <c r="W126">
        <f t="shared" si="41"/>
        <v>-14.346666666666666</v>
      </c>
      <c r="X126">
        <f t="shared" si="41"/>
        <v>14.346666666666666</v>
      </c>
      <c r="Y126">
        <f t="shared" si="41"/>
        <v>10.41633389577664</v>
      </c>
    </row>
    <row r="127" spans="1:25" s="2" customFormat="1" hidden="1">
      <c r="A127"/>
      <c r="B127" s="3">
        <v>1</v>
      </c>
      <c r="C127" s="3"/>
      <c r="D127" s="3"/>
      <c r="E127" s="3" t="s">
        <v>90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</row>
    <row r="128" spans="1:25" s="2" customFormat="1">
      <c r="A128"/>
      <c r="B128" s="3">
        <v>1</v>
      </c>
      <c r="C128" s="3"/>
      <c r="D128" s="3"/>
      <c r="E128" s="3" t="s">
        <v>52</v>
      </c>
      <c r="F128">
        <f t="shared" ref="F128:Y128" si="42">AVERAGE(F19:F21)</f>
        <v>4.2033333333333332E-2</v>
      </c>
      <c r="G128">
        <f t="shared" si="42"/>
        <v>1579.43</v>
      </c>
      <c r="H128">
        <f t="shared" si="42"/>
        <v>2.4030155035221448</v>
      </c>
      <c r="I128">
        <f t="shared" si="42"/>
        <v>0.10846666666666666</v>
      </c>
      <c r="J128">
        <f t="shared" si="42"/>
        <v>1587.5666666666666</v>
      </c>
      <c r="K128">
        <f t="shared" si="42"/>
        <v>2.4153949924181339</v>
      </c>
      <c r="L128">
        <f t="shared" si="42"/>
        <v>5.3866666666666667E-2</v>
      </c>
      <c r="M128">
        <f t="shared" si="42"/>
        <v>883.63063333333332</v>
      </c>
      <c r="N128">
        <f t="shared" si="42"/>
        <v>1.3443952003489181</v>
      </c>
      <c r="O128">
        <f t="shared" si="42"/>
        <v>9.4666666666666677E-2</v>
      </c>
      <c r="P128">
        <f t="shared" si="42"/>
        <v>973.40680000000009</v>
      </c>
      <c r="Q128">
        <f>AVERAGE(Q19:Q21)</f>
        <v>1.4809846790512271</v>
      </c>
      <c r="R128">
        <f t="shared" si="42"/>
        <v>9.166666666666665E-3</v>
      </c>
      <c r="S128">
        <f t="shared" si="42"/>
        <v>-6.0566666666666675</v>
      </c>
      <c r="T128">
        <f t="shared" si="42"/>
        <v>6.0566666666666675</v>
      </c>
      <c r="U128">
        <f t="shared" si="42"/>
        <v>5.147979769261144</v>
      </c>
      <c r="V128">
        <f t="shared" si="42"/>
        <v>7.0300000000000015E-2</v>
      </c>
      <c r="W128">
        <f t="shared" si="42"/>
        <v>-14.703333333333333</v>
      </c>
      <c r="X128">
        <f t="shared" si="42"/>
        <v>14.703333333333333</v>
      </c>
      <c r="Y128">
        <f t="shared" si="42"/>
        <v>12.497379615966375</v>
      </c>
    </row>
    <row r="129" spans="1:25" s="2" customFormat="1">
      <c r="A129"/>
      <c r="B129" s="3">
        <v>1</v>
      </c>
      <c r="C129" s="3"/>
      <c r="D129" s="3"/>
      <c r="E129" s="3" t="s">
        <v>53</v>
      </c>
      <c r="F129">
        <f t="shared" ref="F129:Y129" si="43">AVERAGE(F22:F24)</f>
        <v>4.2266666666666668E-2</v>
      </c>
      <c r="G129">
        <f t="shared" si="43"/>
        <v>1799.2366666666667</v>
      </c>
      <c r="H129">
        <f t="shared" si="43"/>
        <v>2.5297714037986103</v>
      </c>
      <c r="I129">
        <f t="shared" si="43"/>
        <v>0.1147</v>
      </c>
      <c r="J129">
        <f t="shared" si="43"/>
        <v>1561.82</v>
      </c>
      <c r="K129">
        <f t="shared" si="43"/>
        <v>2.1959576786530279</v>
      </c>
      <c r="L129">
        <f t="shared" si="43"/>
        <v>2.2999999999999996E-2</v>
      </c>
      <c r="M129">
        <f t="shared" si="43"/>
        <v>297.26859999999999</v>
      </c>
      <c r="N129">
        <f t="shared" si="43"/>
        <v>2.1030475587894126E-2</v>
      </c>
      <c r="O129">
        <f t="shared" si="43"/>
        <v>0.11613333333333335</v>
      </c>
      <c r="P129">
        <f t="shared" si="43"/>
        <v>702.35176666666666</v>
      </c>
      <c r="Q129">
        <f>AVERAGE(Q22:Q24)</f>
        <v>0.98752401373217558</v>
      </c>
      <c r="R129">
        <f t="shared" si="43"/>
        <v>5.4933333333333334E-2</v>
      </c>
      <c r="S129">
        <f t="shared" si="43"/>
        <v>1.33</v>
      </c>
      <c r="T129">
        <f t="shared" si="43"/>
        <v>7.9366666666666674</v>
      </c>
      <c r="U129">
        <f t="shared" si="43"/>
        <v>6.2341621744893816</v>
      </c>
      <c r="V129">
        <f t="shared" si="43"/>
        <v>0.12656666666666669</v>
      </c>
      <c r="W129">
        <f t="shared" si="43"/>
        <v>-10.029999999999999</v>
      </c>
      <c r="X129">
        <f t="shared" si="43"/>
        <v>11.33</v>
      </c>
      <c r="Y129">
        <f t="shared" si="43"/>
        <v>8.8995872453126434</v>
      </c>
    </row>
    <row r="130" spans="1:25" s="2" customFormat="1" hidden="1">
      <c r="A130"/>
      <c r="B130" s="3">
        <v>1</v>
      </c>
      <c r="C130" s="3"/>
      <c r="D130" s="3"/>
      <c r="E130" s="3" t="s">
        <v>54</v>
      </c>
      <c r="F130">
        <f t="shared" ref="F130:Y130" si="44">AVERAGE(F26:F28)</f>
        <v>4.6033333333333336E-2</v>
      </c>
      <c r="G130">
        <f t="shared" si="44"/>
        <v>1497.54</v>
      </c>
      <c r="H130">
        <f t="shared" si="44"/>
        <v>2.5366237303694144</v>
      </c>
      <c r="I130">
        <f t="shared" si="44"/>
        <v>0.11599999999999999</v>
      </c>
      <c r="J130">
        <f t="shared" si="44"/>
        <v>1277.5200000000002</v>
      </c>
      <c r="K130">
        <f t="shared" si="44"/>
        <v>2.1825395485255403</v>
      </c>
      <c r="L130">
        <f t="shared" si="44"/>
        <v>5.0233333333333331E-2</v>
      </c>
      <c r="M130">
        <f t="shared" si="44"/>
        <v>701.42153333333329</v>
      </c>
      <c r="N130">
        <f t="shared" si="44"/>
        <v>1.1848023282234588</v>
      </c>
      <c r="O130">
        <f t="shared" si="44"/>
        <v>0.1047</v>
      </c>
      <c r="P130">
        <f t="shared" si="44"/>
        <v>560.25699999999995</v>
      </c>
      <c r="Q130">
        <f t="shared" si="44"/>
        <v>0.95273013765467152</v>
      </c>
      <c r="R130">
        <f t="shared" si="44"/>
        <v>1.5066666666666666E-2</v>
      </c>
      <c r="S130">
        <f t="shared" si="44"/>
        <v>-5.2666666666666666</v>
      </c>
      <c r="T130">
        <f t="shared" si="44"/>
        <v>5.2666666666666666</v>
      </c>
      <c r="U130">
        <f t="shared" si="44"/>
        <v>5.4478329401044823</v>
      </c>
      <c r="V130">
        <f t="shared" si="44"/>
        <v>0.1424</v>
      </c>
      <c r="W130">
        <f t="shared" si="44"/>
        <v>2.3000000000000003</v>
      </c>
      <c r="X130">
        <f t="shared" si="44"/>
        <v>6.3133333333333326</v>
      </c>
      <c r="Y130">
        <f t="shared" si="44"/>
        <v>6.5875964498569743</v>
      </c>
    </row>
    <row r="131" spans="1:25" s="2" customFormat="1">
      <c r="A131"/>
      <c r="B131" s="3">
        <v>1</v>
      </c>
      <c r="C131" s="3"/>
      <c r="D131" s="3"/>
      <c r="E131" s="3" t="s">
        <v>55</v>
      </c>
      <c r="F131">
        <f t="shared" ref="F131:Y131" si="45">AVERAGE(F28:F30)</f>
        <v>4.8266666666666659E-2</v>
      </c>
      <c r="G131">
        <f t="shared" si="45"/>
        <v>1351.5733333333335</v>
      </c>
      <c r="H131">
        <f t="shared" si="45"/>
        <v>2.4824335038402316</v>
      </c>
      <c r="I131">
        <f t="shared" si="45"/>
        <v>9.1700000000000004E-2</v>
      </c>
      <c r="J131">
        <f t="shared" si="45"/>
        <v>1305.7366666666667</v>
      </c>
      <c r="K131">
        <f t="shared" si="45"/>
        <v>2.3982453401413646</v>
      </c>
      <c r="L131">
        <f t="shared" si="45"/>
        <v>4.4000000000000004E-2</v>
      </c>
      <c r="M131">
        <f t="shared" si="45"/>
        <v>654.44870000000003</v>
      </c>
      <c r="N131">
        <f t="shared" si="45"/>
        <v>1.2020253280803737</v>
      </c>
      <c r="O131">
        <f t="shared" si="45"/>
        <v>9.5933333333333329E-2</v>
      </c>
      <c r="P131">
        <f t="shared" si="45"/>
        <v>579.30690000000004</v>
      </c>
      <c r="Q131">
        <f t="shared" si="45"/>
        <v>1.0640124528197923</v>
      </c>
      <c r="R131">
        <f t="shared" si="45"/>
        <v>9.1999999999999998E-3</v>
      </c>
      <c r="S131">
        <f t="shared" si="45"/>
        <v>-6.1466666666666656</v>
      </c>
      <c r="T131">
        <f t="shared" si="45"/>
        <v>6.1466666666666656</v>
      </c>
      <c r="U131">
        <f t="shared" si="45"/>
        <v>7.2835980895564587</v>
      </c>
      <c r="V131">
        <f t="shared" si="45"/>
        <v>0.14056666666666667</v>
      </c>
      <c r="W131">
        <f t="shared" si="45"/>
        <v>5.830000000000001</v>
      </c>
      <c r="X131">
        <f t="shared" si="45"/>
        <v>5.830000000000001</v>
      </c>
      <c r="Y131">
        <f t="shared" si="45"/>
        <v>6.9083584916671619</v>
      </c>
    </row>
    <row r="132" spans="1:25" s="2" customFormat="1">
      <c r="A132"/>
      <c r="B132" s="3">
        <v>1</v>
      </c>
      <c r="C132" s="3"/>
      <c r="D132" s="3"/>
      <c r="E132" s="3" t="s">
        <v>56</v>
      </c>
      <c r="F132">
        <f t="shared" ref="F132:Y132" si="46">AVERAGE(F31:F33)</f>
        <v>4.9500000000000002E-2</v>
      </c>
      <c r="G132">
        <f t="shared" si="46"/>
        <v>1713</v>
      </c>
      <c r="H132">
        <f t="shared" si="46"/>
        <v>1.8001828557016299</v>
      </c>
      <c r="I132">
        <f t="shared" si="46"/>
        <v>9.849999999999999E-2</v>
      </c>
      <c r="J132">
        <f t="shared" si="46"/>
        <v>2224.4766666666669</v>
      </c>
      <c r="K132">
        <f t="shared" si="46"/>
        <v>2.3376910439239014</v>
      </c>
      <c r="L132">
        <f t="shared" si="46"/>
        <v>5.3199999999999997E-2</v>
      </c>
      <c r="M132">
        <f t="shared" si="46"/>
        <v>803</v>
      </c>
      <c r="N132">
        <f t="shared" si="46"/>
        <v>0.8438685540737938</v>
      </c>
      <c r="O132">
        <f t="shared" si="46"/>
        <v>0.10966666666666665</v>
      </c>
      <c r="P132">
        <f t="shared" si="46"/>
        <v>1122.1183000000001</v>
      </c>
      <c r="Q132">
        <f t="shared" si="46"/>
        <v>1.1792283279212248</v>
      </c>
      <c r="R132">
        <f t="shared" si="46"/>
        <v>4.8899999999999999E-2</v>
      </c>
      <c r="S132">
        <f t="shared" si="46"/>
        <v>-11.153333333333334</v>
      </c>
      <c r="T132">
        <f t="shared" si="46"/>
        <v>11.153333333333334</v>
      </c>
      <c r="U132">
        <f t="shared" si="46"/>
        <v>6.6977030941846971</v>
      </c>
      <c r="V132">
        <f t="shared" si="46"/>
        <v>0.14580000000000001</v>
      </c>
      <c r="W132">
        <f t="shared" si="46"/>
        <v>-5.0666666666666664</v>
      </c>
      <c r="X132">
        <f t="shared" si="46"/>
        <v>5.0666666666666664</v>
      </c>
      <c r="Y132">
        <f t="shared" si="46"/>
        <v>3.0425907660372804</v>
      </c>
    </row>
    <row r="133" spans="1:25" s="2" customFormat="1" hidden="1">
      <c r="A133"/>
      <c r="B133" s="3">
        <v>1</v>
      </c>
      <c r="C133" s="3"/>
      <c r="D133" s="3"/>
      <c r="E133" s="3" t="s">
        <v>57</v>
      </c>
      <c r="F133">
        <f t="shared" ref="F133:Y133" si="47">AVERAGE(F34:F36)</f>
        <v>4.4000000000000004E-2</v>
      </c>
      <c r="G133">
        <f t="shared" si="47"/>
        <v>2488.0433333333331</v>
      </c>
      <c r="H133">
        <f t="shared" si="47"/>
        <v>2.8820815185494086</v>
      </c>
      <c r="I133">
        <f t="shared" si="47"/>
        <v>0.10333333333333333</v>
      </c>
      <c r="J133">
        <f t="shared" si="47"/>
        <v>2092.2933333333331</v>
      </c>
      <c r="K133">
        <f t="shared" si="47"/>
        <v>2.4236555153986346</v>
      </c>
      <c r="L133">
        <f t="shared" si="47"/>
        <v>4.8000000000000008E-2</v>
      </c>
      <c r="M133">
        <f t="shared" si="47"/>
        <v>1508.3122666666666</v>
      </c>
      <c r="N133">
        <f t="shared" si="47"/>
        <v>1.7471877799400735</v>
      </c>
      <c r="O133">
        <f t="shared" si="47"/>
        <v>0.10666666666666667</v>
      </c>
      <c r="P133">
        <f t="shared" si="47"/>
        <v>1259.4571666666668</v>
      </c>
      <c r="Q133">
        <f t="shared" si="47"/>
        <v>1.4589208213634819</v>
      </c>
      <c r="R133">
        <f t="shared" si="47"/>
        <v>5.1333333333333342E-2</v>
      </c>
      <c r="S133">
        <f t="shared" si="47"/>
        <v>-34.139999999999993</v>
      </c>
      <c r="T133">
        <f t="shared" si="47"/>
        <v>34.139999999999993</v>
      </c>
      <c r="U133">
        <f t="shared" si="47"/>
        <v>21.849085410340411</v>
      </c>
      <c r="V133">
        <f t="shared" si="47"/>
        <v>9.3333333333333338E-2</v>
      </c>
      <c r="W133">
        <f t="shared" si="47"/>
        <v>4.706666666666667</v>
      </c>
      <c r="X133">
        <f t="shared" si="47"/>
        <v>18.993333333333336</v>
      </c>
      <c r="Y133">
        <f t="shared" si="47"/>
        <v>12.155447048244449</v>
      </c>
    </row>
    <row r="134" spans="1:25" s="2" customFormat="1">
      <c r="A134"/>
      <c r="B134" s="3">
        <v>1</v>
      </c>
      <c r="C134" s="3"/>
      <c r="D134" s="3"/>
      <c r="E134" s="3" t="s">
        <v>58</v>
      </c>
      <c r="F134">
        <f t="shared" ref="F134:Y134" si="48">AVERAGE(F38:F40)</f>
        <v>3.953333333333333E-2</v>
      </c>
      <c r="G134">
        <f t="shared" si="48"/>
        <v>2895.7599999999998</v>
      </c>
      <c r="H134">
        <f t="shared" si="48"/>
        <v>2.6430812266483148</v>
      </c>
      <c r="I134">
        <f t="shared" si="48"/>
        <v>0.10546666666666667</v>
      </c>
      <c r="J134">
        <f t="shared" si="48"/>
        <v>2166.0733333333337</v>
      </c>
      <c r="K134">
        <f t="shared" si="48"/>
        <v>2.0023318200706748</v>
      </c>
      <c r="L134">
        <f t="shared" si="48"/>
        <v>4.7399999999999998E-2</v>
      </c>
      <c r="M134">
        <f t="shared" si="48"/>
        <v>1626.3915</v>
      </c>
      <c r="N134">
        <f t="shared" si="48"/>
        <v>1.4777323612847919</v>
      </c>
      <c r="O134">
        <f t="shared" si="48"/>
        <v>0.11159999999999999</v>
      </c>
      <c r="P134">
        <f t="shared" si="48"/>
        <v>1218.9634333333331</v>
      </c>
      <c r="Q134">
        <f t="shared" si="48"/>
        <v>1.123509363015746</v>
      </c>
      <c r="R134">
        <f t="shared" si="48"/>
        <v>4.3000000000000003E-2</v>
      </c>
      <c r="S134">
        <f t="shared" si="48"/>
        <v>-4.1166666666666663</v>
      </c>
      <c r="T134">
        <f t="shared" si="48"/>
        <v>27.743333333333336</v>
      </c>
      <c r="U134">
        <f t="shared" si="48"/>
        <v>12.629085698226888</v>
      </c>
      <c r="V134">
        <f t="shared" si="48"/>
        <v>9.8899999999999988E-2</v>
      </c>
      <c r="W134">
        <f t="shared" si="48"/>
        <v>19.443333333333332</v>
      </c>
      <c r="X134">
        <f t="shared" si="48"/>
        <v>24.09</v>
      </c>
      <c r="Y134">
        <f t="shared" si="48"/>
        <v>10.776569467904585</v>
      </c>
    </row>
    <row r="135" spans="1:25" s="2" customFormat="1">
      <c r="A135"/>
      <c r="B135" s="3">
        <v>1</v>
      </c>
      <c r="C135" s="3"/>
      <c r="D135" s="3"/>
      <c r="E135" s="3" t="s">
        <v>59</v>
      </c>
      <c r="F135">
        <f t="shared" ref="F135:Y135" si="49">AVERAGE(F40:F42)</f>
        <v>5.2666666666666674E-2</v>
      </c>
      <c r="G135">
        <f t="shared" si="49"/>
        <v>2056.2833333333333</v>
      </c>
      <c r="H135">
        <f t="shared" si="49"/>
        <v>2.0959171261895779</v>
      </c>
      <c r="I135">
        <f t="shared" si="49"/>
        <v>0.11305000000000001</v>
      </c>
      <c r="J135">
        <f t="shared" si="49"/>
        <v>2049.4750000000004</v>
      </c>
      <c r="K135">
        <f t="shared" si="49"/>
        <v>2.088977565768686</v>
      </c>
      <c r="L135">
        <f t="shared" si="49"/>
        <v>4.5166666666666667E-2</v>
      </c>
      <c r="M135">
        <f t="shared" si="49"/>
        <v>879.03466666666679</v>
      </c>
      <c r="N135">
        <f t="shared" si="49"/>
        <v>0.89597760314208352</v>
      </c>
      <c r="O135">
        <f t="shared" si="49"/>
        <v>0.11183333333333334</v>
      </c>
      <c r="P135">
        <f t="shared" si="49"/>
        <v>1088.758133333333</v>
      </c>
      <c r="Q135">
        <f t="shared" si="49"/>
        <v>1.109743380661645</v>
      </c>
      <c r="R135">
        <f t="shared" si="49"/>
        <v>3.5700000000000003E-2</v>
      </c>
      <c r="S135">
        <f t="shared" si="49"/>
        <v>10.546666666666667</v>
      </c>
      <c r="T135">
        <f t="shared" si="49"/>
        <v>10.546666666666667</v>
      </c>
      <c r="U135">
        <f t="shared" si="49"/>
        <v>5.7486353940537853</v>
      </c>
      <c r="V135">
        <f t="shared" si="49"/>
        <v>0.12383333333333334</v>
      </c>
      <c r="W135">
        <f t="shared" si="49"/>
        <v>4.0933333333333328</v>
      </c>
      <c r="X135">
        <f t="shared" si="49"/>
        <v>8.74</v>
      </c>
      <c r="Y135">
        <f t="shared" si="49"/>
        <v>4.7638817962101845</v>
      </c>
    </row>
    <row r="136" spans="1:25" s="2" customFormat="1" hidden="1">
      <c r="A136"/>
      <c r="B136" s="3">
        <v>2</v>
      </c>
      <c r="C136" s="3"/>
      <c r="D136" s="3"/>
      <c r="E136" s="3" t="s">
        <v>48</v>
      </c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</row>
    <row r="137" spans="1:25" s="2" customFormat="1">
      <c r="A137"/>
      <c r="B137" s="3">
        <v>2</v>
      </c>
      <c r="C137" s="3"/>
      <c r="D137" s="3"/>
      <c r="E137" s="3" t="s">
        <v>49</v>
      </c>
      <c r="F137">
        <f t="shared" ref="F137:Y137" si="50">AVERAGE(F46:F48)</f>
        <v>4.1433333333333336E-2</v>
      </c>
      <c r="G137">
        <f t="shared" si="50"/>
        <v>1627.5766666666666</v>
      </c>
      <c r="H137">
        <f t="shared" si="50"/>
        <v>2.1974828586408872</v>
      </c>
      <c r="I137">
        <f t="shared" si="50"/>
        <v>8.5533333333333336E-2</v>
      </c>
      <c r="J137">
        <f t="shared" si="50"/>
        <v>1688.4133333333332</v>
      </c>
      <c r="K137">
        <f t="shared" si="50"/>
        <v>2.2796218662310159</v>
      </c>
      <c r="L137">
        <f t="shared" si="50"/>
        <v>5.2433333333333332E-2</v>
      </c>
      <c r="M137">
        <f t="shared" si="50"/>
        <v>863.09746666666672</v>
      </c>
      <c r="N137">
        <f t="shared" si="50"/>
        <v>1.1653164653808676</v>
      </c>
      <c r="O137">
        <f t="shared" si="50"/>
        <v>9.4566666666666674E-2</v>
      </c>
      <c r="P137">
        <f t="shared" si="50"/>
        <v>814.5259666666667</v>
      </c>
      <c r="Q137">
        <f t="shared" si="50"/>
        <v>1.0997373495982157</v>
      </c>
      <c r="R137">
        <f t="shared" si="50"/>
        <v>5.2999999999999999E-2</v>
      </c>
      <c r="S137">
        <f t="shared" si="50"/>
        <v>-17.386666666666667</v>
      </c>
      <c r="T137">
        <f t="shared" si="50"/>
        <v>17.386666666666667</v>
      </c>
      <c r="U137">
        <f t="shared" si="50"/>
        <v>13.188043369952654</v>
      </c>
      <c r="V137">
        <f t="shared" si="50"/>
        <v>0.10716666666666667</v>
      </c>
      <c r="W137">
        <f t="shared" si="50"/>
        <v>-7.8766666666666678</v>
      </c>
      <c r="X137">
        <f t="shared" si="50"/>
        <v>7.8766666666666678</v>
      </c>
      <c r="Y137">
        <f t="shared" si="50"/>
        <v>5.9745679607358362</v>
      </c>
    </row>
    <row r="138" spans="1:25" s="2" customFormat="1">
      <c r="A138"/>
      <c r="B138" s="3">
        <v>2</v>
      </c>
      <c r="C138" s="3"/>
      <c r="D138" s="3"/>
      <c r="E138" s="3" t="s">
        <v>50</v>
      </c>
      <c r="F138">
        <f t="shared" ref="F138:Y138" si="51">AVERAGE(F49:F51)</f>
        <v>3.3500000000000002E-2</v>
      </c>
      <c r="G138">
        <f t="shared" si="51"/>
        <v>2092.81</v>
      </c>
      <c r="H138">
        <f t="shared" si="51"/>
        <v>2.9629771208517384</v>
      </c>
      <c r="I138">
        <f t="shared" si="51"/>
        <v>9.1799999999999993E-2</v>
      </c>
      <c r="J138">
        <f t="shared" si="51"/>
        <v>1745.2066666666667</v>
      </c>
      <c r="K138">
        <f t="shared" si="51"/>
        <v>2.4708441877147278</v>
      </c>
      <c r="L138">
        <f t="shared" si="51"/>
        <v>3.7233333333333334E-2</v>
      </c>
      <c r="M138">
        <f t="shared" si="51"/>
        <v>1301.9241666666667</v>
      </c>
      <c r="N138">
        <f t="shared" si="51"/>
        <v>1.8432497545965945</v>
      </c>
      <c r="O138">
        <f t="shared" si="51"/>
        <v>8.9933333333333323E-2</v>
      </c>
      <c r="P138">
        <f t="shared" si="51"/>
        <v>1077.3343333333332</v>
      </c>
      <c r="Q138">
        <f t="shared" si="51"/>
        <v>1.5252779665496279</v>
      </c>
      <c r="R138">
        <f t="shared" si="51"/>
        <v>3.4933333333333337E-2</v>
      </c>
      <c r="S138">
        <f t="shared" si="51"/>
        <v>2.9</v>
      </c>
      <c r="T138">
        <f t="shared" si="51"/>
        <v>8.9466666666666672</v>
      </c>
      <c r="U138">
        <f t="shared" si="51"/>
        <v>7.450935975250899</v>
      </c>
      <c r="V138">
        <f t="shared" si="51"/>
        <v>6.7633333333333337E-2</v>
      </c>
      <c r="W138">
        <f t="shared" si="51"/>
        <v>10.223333333333334</v>
      </c>
      <c r="X138">
        <f t="shared" si="51"/>
        <v>10.223333333333334</v>
      </c>
      <c r="Y138">
        <f t="shared" si="51"/>
        <v>8.5141656617341681</v>
      </c>
    </row>
    <row r="139" spans="1:25" s="2" customFormat="1" hidden="1">
      <c r="A139"/>
      <c r="B139" s="3">
        <v>2</v>
      </c>
      <c r="C139" s="3"/>
      <c r="D139" s="3"/>
      <c r="E139" s="3" t="s">
        <v>51</v>
      </c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</row>
    <row r="140" spans="1:25" s="2" customFormat="1" hidden="1">
      <c r="A140"/>
      <c r="B140" s="3">
        <v>2</v>
      </c>
      <c r="C140" s="3"/>
      <c r="D140" s="3"/>
      <c r="E140" s="3" t="s">
        <v>90</v>
      </c>
      <c r="F140">
        <f t="shared" ref="F140:Y140" si="52">AVERAGE(F55:F57)</f>
        <v>6.0299999999999999E-2</v>
      </c>
      <c r="G140">
        <f t="shared" si="52"/>
        <v>2058.125</v>
      </c>
      <c r="H140">
        <f t="shared" si="52"/>
        <v>2.468219703783654</v>
      </c>
      <c r="I140">
        <f t="shared" si="52"/>
        <v>0.10466666666666667</v>
      </c>
      <c r="J140">
        <f t="shared" si="52"/>
        <v>2022.8333333333333</v>
      </c>
      <c r="K140">
        <f t="shared" si="52"/>
        <v>2.425895944514401</v>
      </c>
      <c r="L140">
        <f t="shared" si="52"/>
        <v>4.5500000000000002E-3</v>
      </c>
      <c r="M140">
        <f t="shared" si="52"/>
        <v>29.6614</v>
      </c>
      <c r="N140">
        <f t="shared" si="52"/>
        <v>3.557162559213288E-2</v>
      </c>
      <c r="O140">
        <f t="shared" si="52"/>
        <v>7.0166666666666669E-2</v>
      </c>
      <c r="P140">
        <f t="shared" si="52"/>
        <v>1226.7332333333334</v>
      </c>
      <c r="Q140">
        <f t="shared" si="52"/>
        <v>1.4711677559912857</v>
      </c>
      <c r="R140">
        <f t="shared" si="52"/>
        <v>4.6833333333333338E-2</v>
      </c>
      <c r="S140">
        <f t="shared" si="52"/>
        <v>-6.0900000000000007</v>
      </c>
      <c r="T140">
        <f t="shared" si="52"/>
        <v>11.863333333333335</v>
      </c>
      <c r="U140">
        <f t="shared" si="52"/>
        <v>7.2959893071423929</v>
      </c>
      <c r="V140">
        <f t="shared" si="52"/>
        <v>0.10476666666666667</v>
      </c>
      <c r="W140">
        <f t="shared" si="52"/>
        <v>21.023333333333333</v>
      </c>
      <c r="X140">
        <f t="shared" si="52"/>
        <v>21.023333333333333</v>
      </c>
      <c r="Y140">
        <f t="shared" si="52"/>
        <v>12.929419657248403</v>
      </c>
    </row>
    <row r="141" spans="1:25" s="2" customFormat="1">
      <c r="A141"/>
      <c r="B141" s="3">
        <v>2</v>
      </c>
      <c r="C141" s="3"/>
      <c r="D141" s="3"/>
      <c r="E141" s="3" t="s">
        <v>52</v>
      </c>
      <c r="F141">
        <f t="shared" ref="F141:Y141" si="53">AVERAGE(F58:F60)</f>
        <v>4.6633333333333332E-2</v>
      </c>
      <c r="G141">
        <f t="shared" si="53"/>
        <v>1713.1899999999998</v>
      </c>
      <c r="H141">
        <f t="shared" si="53"/>
        <v>2.6065239551478085</v>
      </c>
      <c r="I141">
        <f t="shared" si="53"/>
        <v>0.1115</v>
      </c>
      <c r="J141">
        <f t="shared" si="53"/>
        <v>1547.4466666666667</v>
      </c>
      <c r="K141">
        <f t="shared" si="53"/>
        <v>2.3543546284885459</v>
      </c>
      <c r="L141">
        <f t="shared" si="53"/>
        <v>5.1999999999999998E-2</v>
      </c>
      <c r="M141">
        <f t="shared" si="53"/>
        <v>1076.6627999999998</v>
      </c>
      <c r="N141">
        <f t="shared" si="53"/>
        <v>1.6380829795974259</v>
      </c>
      <c r="O141">
        <f t="shared" si="53"/>
        <v>0.10609999999999999</v>
      </c>
      <c r="P141">
        <f t="shared" si="53"/>
        <v>984.13676666666663</v>
      </c>
      <c r="Q141">
        <f t="shared" si="53"/>
        <v>1.4973097306535621</v>
      </c>
      <c r="R141">
        <f t="shared" si="53"/>
        <v>1.7133333333333334E-2</v>
      </c>
      <c r="S141">
        <f t="shared" si="53"/>
        <v>-5.2733333333333343</v>
      </c>
      <c r="T141">
        <f t="shared" si="53"/>
        <v>12.299999999999999</v>
      </c>
      <c r="U141">
        <f t="shared" si="53"/>
        <v>10.454620445004743</v>
      </c>
      <c r="V141">
        <f t="shared" si="53"/>
        <v>8.8466666666666652E-2</v>
      </c>
      <c r="W141">
        <f t="shared" si="53"/>
        <v>-5.43</v>
      </c>
      <c r="X141">
        <f t="shared" si="53"/>
        <v>10.596666666666666</v>
      </c>
      <c r="Y141">
        <f t="shared" si="53"/>
        <v>9.0068396733523262</v>
      </c>
    </row>
    <row r="142" spans="1:25" s="2" customFormat="1">
      <c r="A142"/>
      <c r="B142" s="3">
        <v>2</v>
      </c>
      <c r="C142" s="3"/>
      <c r="D142" s="3"/>
      <c r="E142" s="3" t="s">
        <v>53</v>
      </c>
      <c r="F142">
        <f t="shared" ref="F142:Y142" si="54">AVERAGE(F61:F63)</f>
        <v>3.7466666666666669E-2</v>
      </c>
      <c r="G142">
        <f t="shared" si="54"/>
        <v>2053.5466666666666</v>
      </c>
      <c r="H142">
        <f t="shared" si="54"/>
        <v>2.8873375748415291</v>
      </c>
      <c r="I142">
        <f t="shared" si="54"/>
        <v>0.10703333333333333</v>
      </c>
      <c r="J142">
        <f t="shared" si="54"/>
        <v>1700.2433333333336</v>
      </c>
      <c r="K142">
        <f t="shared" si="54"/>
        <v>2.3905843204799235</v>
      </c>
      <c r="L142">
        <f t="shared" si="54"/>
        <v>4.6399999999999997E-2</v>
      </c>
      <c r="M142">
        <f t="shared" si="54"/>
        <v>1343.7221666666667</v>
      </c>
      <c r="N142">
        <f t="shared" si="54"/>
        <v>1.8893067125968106</v>
      </c>
      <c r="O142">
        <f t="shared" si="54"/>
        <v>0.10100000000000001</v>
      </c>
      <c r="P142">
        <f t="shared" si="54"/>
        <v>1120.3612000000001</v>
      </c>
      <c r="Q142">
        <f t="shared" si="54"/>
        <v>1.5752556504622306</v>
      </c>
      <c r="R142">
        <f t="shared" si="54"/>
        <v>4.7800000000000002E-2</v>
      </c>
      <c r="S142">
        <f t="shared" si="54"/>
        <v>-29.413333333333338</v>
      </c>
      <c r="T142">
        <f t="shared" si="54"/>
        <v>29.413333333333338</v>
      </c>
      <c r="U142">
        <f t="shared" si="54"/>
        <v>23.103841674798108</v>
      </c>
      <c r="V142">
        <f t="shared" si="54"/>
        <v>8.536666666666666E-2</v>
      </c>
      <c r="W142">
        <f t="shared" si="54"/>
        <v>12.946666666666667</v>
      </c>
      <c r="X142">
        <f t="shared" si="54"/>
        <v>12.946666666666667</v>
      </c>
      <c r="Y142">
        <f t="shared" si="54"/>
        <v>10.169460682787383</v>
      </c>
    </row>
    <row r="143" spans="1:25" s="2" customFormat="1" hidden="1">
      <c r="A143"/>
      <c r="B143" s="3">
        <v>2</v>
      </c>
      <c r="C143" s="3"/>
      <c r="D143" s="3"/>
      <c r="E143" s="3" t="s">
        <v>54</v>
      </c>
      <c r="F143">
        <f t="shared" ref="F143:Y143" si="55">AVERAGE(F64:F66)</f>
        <v>4.4566666666666664E-2</v>
      </c>
      <c r="G143">
        <f t="shared" si="55"/>
        <v>1612.6833333333334</v>
      </c>
      <c r="H143">
        <f t="shared" si="55"/>
        <v>2.6514802757774052</v>
      </c>
      <c r="I143">
        <f t="shared" si="55"/>
        <v>0.10910000000000002</v>
      </c>
      <c r="J143">
        <f t="shared" si="55"/>
        <v>1349.5066666666669</v>
      </c>
      <c r="K143">
        <f t="shared" si="55"/>
        <v>2.2187804851314765</v>
      </c>
      <c r="L143">
        <f t="shared" si="55"/>
        <v>4.6733333333333328E-2</v>
      </c>
      <c r="M143">
        <f t="shared" si="55"/>
        <v>930.29700000000003</v>
      </c>
      <c r="N143">
        <f t="shared" si="55"/>
        <v>1.5295402979185162</v>
      </c>
      <c r="O143">
        <f t="shared" si="55"/>
        <v>0.10243333333333333</v>
      </c>
      <c r="P143">
        <f t="shared" si="55"/>
        <v>708.41089999999997</v>
      </c>
      <c r="Q143">
        <f t="shared" si="55"/>
        <v>1.1647280589260465</v>
      </c>
      <c r="R143">
        <f t="shared" si="55"/>
        <v>4.986666666666667E-2</v>
      </c>
      <c r="S143">
        <f t="shared" si="55"/>
        <v>-6.916666666666667</v>
      </c>
      <c r="T143">
        <f t="shared" si="55"/>
        <v>10.283333333333333</v>
      </c>
      <c r="U143">
        <f t="shared" si="55"/>
        <v>10.185096044960479</v>
      </c>
      <c r="V143">
        <f t="shared" si="55"/>
        <v>0.12053333333333333</v>
      </c>
      <c r="W143">
        <f t="shared" si="55"/>
        <v>-4.7733333333333334</v>
      </c>
      <c r="X143">
        <f t="shared" si="55"/>
        <v>8.5200000000000014</v>
      </c>
      <c r="Y143">
        <f t="shared" si="55"/>
        <v>8.4386079387095592</v>
      </c>
    </row>
    <row r="144" spans="1:25" s="2" customFormat="1">
      <c r="A144"/>
      <c r="B144" s="3">
        <v>2</v>
      </c>
      <c r="C144" s="3"/>
      <c r="D144" s="3"/>
      <c r="E144" s="3" t="s">
        <v>55</v>
      </c>
      <c r="F144">
        <f t="shared" ref="F144:Y144" si="56">AVERAGE(F67:F69)</f>
        <v>4.463333333333333E-2</v>
      </c>
      <c r="G144">
        <f t="shared" si="56"/>
        <v>1708.0266666666666</v>
      </c>
      <c r="H144">
        <f t="shared" si="56"/>
        <v>3.1371310148068559</v>
      </c>
      <c r="I144">
        <f t="shared" si="56"/>
        <v>9.5966666666666658E-2</v>
      </c>
      <c r="J144">
        <f t="shared" si="56"/>
        <v>1313.7866666666666</v>
      </c>
      <c r="K144">
        <f t="shared" si="56"/>
        <v>2.3990596100687842</v>
      </c>
      <c r="L144">
        <f t="shared" si="56"/>
        <v>4.7266666666666658E-2</v>
      </c>
      <c r="M144">
        <f t="shared" si="56"/>
        <v>853.82960000000003</v>
      </c>
      <c r="N144">
        <f t="shared" si="56"/>
        <v>1.5682280445583199</v>
      </c>
      <c r="O144">
        <f t="shared" si="56"/>
        <v>9.0499999999999997E-2</v>
      </c>
      <c r="P144">
        <f t="shared" si="56"/>
        <v>726.2269</v>
      </c>
      <c r="Q144">
        <f>AVERAGE(Q67:Q69)</f>
        <v>1.3338602823006491</v>
      </c>
      <c r="R144">
        <f t="shared" si="56"/>
        <v>4.1066666666666668E-2</v>
      </c>
      <c r="S144">
        <f t="shared" si="56"/>
        <v>-8.9966666666666661</v>
      </c>
      <c r="T144">
        <f t="shared" si="56"/>
        <v>8.9966666666666661</v>
      </c>
      <c r="U144">
        <f t="shared" si="56"/>
        <v>10.66075447056013</v>
      </c>
      <c r="V144">
        <f t="shared" si="56"/>
        <v>0.12623333333333334</v>
      </c>
      <c r="W144">
        <f t="shared" si="56"/>
        <v>3.3333333333333583E-2</v>
      </c>
      <c r="X144">
        <f t="shared" si="56"/>
        <v>4.7666666666666666</v>
      </c>
      <c r="Y144">
        <f t="shared" si="56"/>
        <v>5.6483434208599439</v>
      </c>
    </row>
    <row r="145" spans="1:25" s="2" customFormat="1">
      <c r="A145"/>
      <c r="B145" s="3">
        <v>2</v>
      </c>
      <c r="C145" s="3"/>
      <c r="D145" s="3"/>
      <c r="E145" s="3" t="s">
        <v>56</v>
      </c>
      <c r="F145"/>
      <c r="G145"/>
      <c r="H145"/>
      <c r="I145">
        <f t="shared" ref="I145:Y145" si="57">AVERAGE(I70:I72)</f>
        <v>8.533333333333333E-2</v>
      </c>
      <c r="J145">
        <f t="shared" si="57"/>
        <v>2436.5233333333331</v>
      </c>
      <c r="K145">
        <f t="shared" si="57"/>
        <v>2.5605297911171356</v>
      </c>
      <c r="L145"/>
      <c r="M145"/>
      <c r="N145"/>
      <c r="O145">
        <f t="shared" si="57"/>
        <v>8.2066666666666663E-2</v>
      </c>
      <c r="P145">
        <f t="shared" si="57"/>
        <v>1603.5633333333335</v>
      </c>
      <c r="Q145">
        <f>AVERAGE(Q70:Q72)</f>
        <v>1.6851764277282104</v>
      </c>
      <c r="R145">
        <f t="shared" si="57"/>
        <v>1.4400000000000001E-2</v>
      </c>
      <c r="S145">
        <f t="shared" si="57"/>
        <v>-2.4700000000000002</v>
      </c>
      <c r="T145">
        <f t="shared" si="57"/>
        <v>2.6766666666666663</v>
      </c>
      <c r="U145">
        <f t="shared" si="57"/>
        <v>1.6073686744262738</v>
      </c>
      <c r="V145">
        <f t="shared" si="57"/>
        <v>6.7299999999999985E-2</v>
      </c>
      <c r="W145">
        <f t="shared" si="57"/>
        <v>-23.326666666666668</v>
      </c>
      <c r="X145">
        <f t="shared" si="57"/>
        <v>23.326666666666668</v>
      </c>
      <c r="Y145">
        <f t="shared" si="57"/>
        <v>14.00792775047953</v>
      </c>
    </row>
    <row r="146" spans="1:25" s="2" customFormat="1" hidden="1">
      <c r="A146"/>
      <c r="B146" s="3">
        <v>2</v>
      </c>
      <c r="C146" s="3"/>
      <c r="D146" s="3"/>
      <c r="E146" s="3" t="s">
        <v>57</v>
      </c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</row>
    <row r="147" spans="1:25" s="2" customFormat="1">
      <c r="A147"/>
      <c r="B147" s="3">
        <v>2</v>
      </c>
      <c r="C147" s="3"/>
      <c r="D147" s="3"/>
      <c r="E147" s="3" t="s">
        <v>58</v>
      </c>
      <c r="F147">
        <f t="shared" ref="F147:Y147" si="58">AVERAGE(F76:F78)</f>
        <v>3.6533333333333334E-2</v>
      </c>
      <c r="G147">
        <f t="shared" si="58"/>
        <v>3347.65</v>
      </c>
      <c r="H147">
        <f t="shared" si="58"/>
        <v>2.9545344224243308</v>
      </c>
      <c r="I147">
        <f t="shared" si="58"/>
        <v>0.10356666666666665</v>
      </c>
      <c r="J147">
        <f t="shared" si="58"/>
        <v>2474.9133333333334</v>
      </c>
      <c r="K147">
        <f t="shared" si="58"/>
        <v>2.1842834931519941</v>
      </c>
      <c r="L147">
        <f t="shared" si="58"/>
        <v>4.2899999999999994E-2</v>
      </c>
      <c r="M147">
        <f t="shared" si="58"/>
        <v>2071.0178666666666</v>
      </c>
      <c r="N147">
        <f t="shared" si="58"/>
        <v>1.8278175963802872</v>
      </c>
      <c r="O147">
        <f t="shared" si="58"/>
        <v>0.10496666666666665</v>
      </c>
      <c r="P147">
        <f t="shared" si="58"/>
        <v>1528.6692</v>
      </c>
      <c r="Q147">
        <f>AVERAGE(Q76:Q78)</f>
        <v>1.3491571018176522</v>
      </c>
      <c r="R147">
        <f t="shared" si="58"/>
        <v>4.4000000000000004E-2</v>
      </c>
      <c r="S147">
        <f t="shared" si="58"/>
        <v>-21.803333333333331</v>
      </c>
      <c r="T147">
        <f t="shared" si="58"/>
        <v>21.803333333333331</v>
      </c>
      <c r="U147">
        <f t="shared" si="58"/>
        <v>9.5262183856364384</v>
      </c>
      <c r="V147">
        <f t="shared" si="58"/>
        <v>8.7933333333333349E-2</v>
      </c>
      <c r="W147">
        <f t="shared" si="58"/>
        <v>18.583333333333332</v>
      </c>
      <c r="X147">
        <f t="shared" si="58"/>
        <v>18.583333333333332</v>
      </c>
      <c r="Y147">
        <f t="shared" si="58"/>
        <v>8.1193498700387003</v>
      </c>
    </row>
    <row r="148" spans="1:25" s="2" customFormat="1">
      <c r="A148"/>
      <c r="B148" s="3">
        <v>2</v>
      </c>
      <c r="C148" s="3"/>
      <c r="D148" s="3"/>
      <c r="E148" s="3" t="s">
        <v>59</v>
      </c>
      <c r="F148">
        <f t="shared" ref="F148:Y148" si="59">AVERAGE(F79:F81)</f>
        <v>5.2666666666666667E-2</v>
      </c>
      <c r="G148">
        <f t="shared" si="59"/>
        <v>2342.6933333333332</v>
      </c>
      <c r="H148">
        <f t="shared" si="59"/>
        <v>2.2847241333618729</v>
      </c>
      <c r="I148">
        <f t="shared" si="59"/>
        <v>8.9333333333333334E-2</v>
      </c>
      <c r="J148">
        <f t="shared" si="59"/>
        <v>2354.2933333333335</v>
      </c>
      <c r="K148">
        <f t="shared" si="59"/>
        <v>2.399671114100983</v>
      </c>
      <c r="L148">
        <f t="shared" si="59"/>
        <v>5.3333333333333337E-2</v>
      </c>
      <c r="M148">
        <f t="shared" si="59"/>
        <v>1213.3060666666665</v>
      </c>
      <c r="N148">
        <f t="shared" si="59"/>
        <v>1.236691910697965</v>
      </c>
      <c r="O148">
        <f t="shared" si="59"/>
        <v>0.10066666666666667</v>
      </c>
      <c r="P148">
        <f t="shared" si="59"/>
        <v>1169.4991</v>
      </c>
      <c r="Q148">
        <f>AVERAGE(Q79:Q81)</f>
        <v>1.1920405875098106</v>
      </c>
      <c r="R148">
        <f t="shared" si="59"/>
        <v>4.5333333333333337E-2</v>
      </c>
      <c r="S148">
        <f t="shared" si="59"/>
        <v>1.4100000000000001</v>
      </c>
      <c r="T148">
        <f t="shared" si="59"/>
        <v>13.229999999999999</v>
      </c>
      <c r="U148">
        <f t="shared" si="59"/>
        <v>7.2112306823639303</v>
      </c>
      <c r="V148">
        <f t="shared" si="59"/>
        <v>0.10466666666666667</v>
      </c>
      <c r="W148">
        <f t="shared" si="59"/>
        <v>-11.546666666666667</v>
      </c>
      <c r="X148">
        <f t="shared" si="59"/>
        <v>11.546666666666667</v>
      </c>
      <c r="Y148">
        <f t="shared" si="59"/>
        <v>6.2937019611258878</v>
      </c>
    </row>
    <row r="149" spans="1:25" s="2" customFormat="1" hidden="1">
      <c r="A149"/>
      <c r="B149" s="3">
        <v>3</v>
      </c>
      <c r="C149" s="3"/>
      <c r="D149" s="3"/>
      <c r="E149" s="3" t="s">
        <v>48</v>
      </c>
      <c r="F149">
        <f t="shared" ref="F149:Y149" si="60">AVERAGE(F82:F84)</f>
        <v>5.096666666666666E-2</v>
      </c>
      <c r="G149">
        <f t="shared" si="60"/>
        <v>2330.2466666666664</v>
      </c>
      <c r="H149">
        <f t="shared" si="60"/>
        <v>2.907440471363079</v>
      </c>
      <c r="I149">
        <f t="shared" si="60"/>
        <v>0.10299999999999999</v>
      </c>
      <c r="J149">
        <f t="shared" si="60"/>
        <v>2200.4633333333336</v>
      </c>
      <c r="K149">
        <f t="shared" si="60"/>
        <v>2.7455102683337551</v>
      </c>
      <c r="L149">
        <f t="shared" si="60"/>
        <v>2.1399999999999999E-2</v>
      </c>
      <c r="M149">
        <f t="shared" si="60"/>
        <v>407.20260000000002</v>
      </c>
      <c r="N149">
        <f t="shared" si="60"/>
        <v>0.5080652345606923</v>
      </c>
      <c r="O149">
        <f t="shared" si="60"/>
        <v>8.4766666666666671E-2</v>
      </c>
      <c r="P149">
        <f t="shared" si="60"/>
        <v>977.86033333333341</v>
      </c>
      <c r="Q149">
        <f>AVERAGE(Q82:Q84)</f>
        <v>1.2200728571541457</v>
      </c>
      <c r="R149">
        <f t="shared" si="60"/>
        <v>4.0933333333333329E-2</v>
      </c>
      <c r="S149">
        <f t="shared" si="60"/>
        <v>5.0033333333333339</v>
      </c>
      <c r="T149">
        <f t="shared" si="60"/>
        <v>13.883333333333335</v>
      </c>
      <c r="U149">
        <f t="shared" si="60"/>
        <v>9.955279069848709</v>
      </c>
      <c r="V149">
        <f t="shared" si="60"/>
        <v>7.9766666666666666E-2</v>
      </c>
      <c r="W149">
        <f t="shared" si="60"/>
        <v>-13.006666666666666</v>
      </c>
      <c r="X149">
        <f t="shared" si="60"/>
        <v>13.006666666666666</v>
      </c>
      <c r="Y149">
        <f t="shared" si="60"/>
        <v>9.326650403493316</v>
      </c>
    </row>
    <row r="150" spans="1:25" s="2" customFormat="1">
      <c r="A150"/>
      <c r="B150" s="3">
        <v>3</v>
      </c>
      <c r="C150" s="3"/>
      <c r="D150" s="3"/>
      <c r="E150" s="3" t="s">
        <v>49</v>
      </c>
      <c r="F150">
        <f t="shared" ref="F150:Y150" si="61">AVERAGE(F85:F87)</f>
        <v>3.7633333333333331E-2</v>
      </c>
      <c r="G150">
        <f t="shared" si="61"/>
        <v>1575.6866666666665</v>
      </c>
      <c r="H150">
        <f t="shared" si="61"/>
        <v>2.1274232492410992</v>
      </c>
      <c r="I150">
        <f t="shared" si="61"/>
        <v>8.3666666666666667E-2</v>
      </c>
      <c r="J150">
        <f t="shared" si="61"/>
        <v>1631.5266666666666</v>
      </c>
      <c r="K150">
        <f t="shared" si="61"/>
        <v>2.2028159759492163</v>
      </c>
      <c r="L150">
        <f t="shared" si="61"/>
        <v>3.6399999999999995E-2</v>
      </c>
      <c r="M150">
        <f t="shared" si="61"/>
        <v>846.01696666666669</v>
      </c>
      <c r="N150">
        <f t="shared" si="61"/>
        <v>1.1422551210302592</v>
      </c>
      <c r="O150">
        <f t="shared" si="61"/>
        <v>8.8466666666666652E-2</v>
      </c>
      <c r="P150">
        <f t="shared" si="61"/>
        <v>744.97069999999997</v>
      </c>
      <c r="Q150">
        <f>AVERAGE(Q85:Q87)</f>
        <v>1.00582686946014</v>
      </c>
      <c r="R150">
        <f t="shared" si="61"/>
        <v>4.0899999999999999E-2</v>
      </c>
      <c r="S150">
        <f t="shared" si="61"/>
        <v>-8.0399999999999991</v>
      </c>
      <c r="T150">
        <f t="shared" si="61"/>
        <v>8.0399999999999991</v>
      </c>
      <c r="U150">
        <f t="shared" si="61"/>
        <v>6.0984587055839343</v>
      </c>
      <c r="V150">
        <f t="shared" si="61"/>
        <v>8.77E-2</v>
      </c>
      <c r="W150">
        <f t="shared" si="61"/>
        <v>1.0566666666666669</v>
      </c>
      <c r="X150">
        <f t="shared" si="61"/>
        <v>4.2366666666666672</v>
      </c>
      <c r="Y150">
        <f t="shared" si="61"/>
        <v>3.2135742184067908</v>
      </c>
    </row>
    <row r="151" spans="1:25" s="2" customFormat="1">
      <c r="A151"/>
      <c r="B151" s="3">
        <v>3</v>
      </c>
      <c r="C151" s="3"/>
      <c r="D151" s="3"/>
      <c r="E151" s="3" t="s">
        <v>50</v>
      </c>
      <c r="F151">
        <f t="shared" ref="F151:Y151" si="62">AVERAGE(F88:F90)</f>
        <v>4.1966666666666673E-2</v>
      </c>
      <c r="G151">
        <f t="shared" si="62"/>
        <v>2107.0166666666669</v>
      </c>
      <c r="H151">
        <f t="shared" si="62"/>
        <v>2.9830907615056437</v>
      </c>
      <c r="I151">
        <f t="shared" si="62"/>
        <v>0.12053333333333333</v>
      </c>
      <c r="J151">
        <f t="shared" si="62"/>
        <v>1111.7733333333333</v>
      </c>
      <c r="K151">
        <f t="shared" si="62"/>
        <v>1.1868770528938724</v>
      </c>
      <c r="L151">
        <f t="shared" si="62"/>
        <v>4.3899999999999995E-2</v>
      </c>
      <c r="M151">
        <f t="shared" si="62"/>
        <v>1235.3889999999999</v>
      </c>
      <c r="N151">
        <f t="shared" si="62"/>
        <v>1.749050005663155</v>
      </c>
      <c r="O151">
        <f t="shared" si="62"/>
        <v>9.0899999999999995E-2</v>
      </c>
      <c r="P151">
        <f t="shared" si="62"/>
        <v>968.43016666666665</v>
      </c>
      <c r="Q151">
        <f>AVERAGE(Q88:Q90)</f>
        <v>1.3710926586627401</v>
      </c>
      <c r="R151">
        <f t="shared" si="62"/>
        <v>4.7066666666666666E-2</v>
      </c>
      <c r="S151">
        <f t="shared" si="62"/>
        <v>-10.11</v>
      </c>
      <c r="T151">
        <f t="shared" si="62"/>
        <v>10.11</v>
      </c>
      <c r="U151">
        <f t="shared" si="62"/>
        <v>8.4197797365633296</v>
      </c>
      <c r="V151">
        <f t="shared" si="62"/>
        <v>7.2333333333333319E-2</v>
      </c>
      <c r="W151">
        <f t="shared" si="62"/>
        <v>13.76</v>
      </c>
      <c r="X151">
        <f t="shared" si="62"/>
        <v>13.76</v>
      </c>
      <c r="Y151">
        <f t="shared" si="62"/>
        <v>11.459561738388864</v>
      </c>
    </row>
    <row r="152" spans="1:25" s="2" customFormat="1" hidden="1">
      <c r="A152"/>
      <c r="B152" s="3">
        <v>3</v>
      </c>
      <c r="C152" s="3"/>
      <c r="D152" s="3"/>
      <c r="E152" s="3" t="s">
        <v>51</v>
      </c>
      <c r="F152">
        <f t="shared" ref="F152:Y152" si="63">AVERAGE(F91:F93)</f>
        <v>3.7233333333333334E-2</v>
      </c>
      <c r="G152">
        <f t="shared" si="63"/>
        <v>1638.4433333333334</v>
      </c>
      <c r="H152">
        <f t="shared" si="63"/>
        <v>2.1412521672460509</v>
      </c>
      <c r="I152">
        <f t="shared" si="63"/>
        <v>0.10610000000000001</v>
      </c>
      <c r="J152">
        <f t="shared" si="63"/>
        <v>1588.5766666666666</v>
      </c>
      <c r="K152">
        <f t="shared" si="63"/>
        <v>2.0760823161434785</v>
      </c>
      <c r="L152">
        <f t="shared" si="63"/>
        <v>4.24E-2</v>
      </c>
      <c r="M152">
        <f t="shared" si="63"/>
        <v>756.92763333333335</v>
      </c>
      <c r="N152">
        <f t="shared" si="63"/>
        <v>0.98921513020901397</v>
      </c>
      <c r="O152">
        <f t="shared" si="63"/>
        <v>0.10456666666666665</v>
      </c>
      <c r="P152">
        <f t="shared" si="63"/>
        <v>777.55803333333336</v>
      </c>
      <c r="Q152">
        <f>AVERAGE(Q91:Q93)</f>
        <v>1.0161766294640913</v>
      </c>
      <c r="R152">
        <f t="shared" si="63"/>
        <v>4.2333333333333334E-2</v>
      </c>
      <c r="S152">
        <f t="shared" si="63"/>
        <v>2.8066666666666662</v>
      </c>
      <c r="T152">
        <f t="shared" si="63"/>
        <v>7.6133333333333333</v>
      </c>
      <c r="U152">
        <f t="shared" si="63"/>
        <v>5.5276270023126957</v>
      </c>
      <c r="V152">
        <f t="shared" si="63"/>
        <v>0.10199999999999999</v>
      </c>
      <c r="W152">
        <f t="shared" si="63"/>
        <v>-2.2266666666666666</v>
      </c>
      <c r="X152">
        <f t="shared" si="63"/>
        <v>8.5266666666666655</v>
      </c>
      <c r="Y152">
        <f t="shared" si="63"/>
        <v>6.1907486304360235</v>
      </c>
    </row>
    <row r="153" spans="1:25" s="2" customFormat="1" hidden="1">
      <c r="A153"/>
      <c r="B153" s="3">
        <v>3</v>
      </c>
      <c r="C153" s="3"/>
      <c r="D153" s="3"/>
      <c r="E153" s="3" t="s">
        <v>90</v>
      </c>
      <c r="F153">
        <f t="shared" ref="F153:Y153" si="64">AVERAGE(F94:F96)</f>
        <v>5.0599999999999999E-2</v>
      </c>
      <c r="G153">
        <f t="shared" si="64"/>
        <v>1988.5733333333335</v>
      </c>
      <c r="H153">
        <f t="shared" si="64"/>
        <v>2.3848094181607404</v>
      </c>
      <c r="I153">
        <f t="shared" si="64"/>
        <v>0.11113333333333335</v>
      </c>
      <c r="J153">
        <f t="shared" si="64"/>
        <v>2149.2199999999998</v>
      </c>
      <c r="K153">
        <f t="shared" si="64"/>
        <v>2.5774659710979191</v>
      </c>
      <c r="L153">
        <f t="shared" si="64"/>
        <v>4.2999999999999991E-3</v>
      </c>
      <c r="M153">
        <f t="shared" si="64"/>
        <v>27.782</v>
      </c>
      <c r="N153">
        <f t="shared" si="64"/>
        <v>3.3317742999340406E-2</v>
      </c>
      <c r="O153">
        <f t="shared" si="64"/>
        <v>9.2500000000000013E-2</v>
      </c>
      <c r="P153">
        <f t="shared" si="64"/>
        <v>1243.6612333333333</v>
      </c>
      <c r="Q153">
        <f>AVERAGE(Q94:Q96)</f>
        <v>1.4914687693629949</v>
      </c>
      <c r="R153">
        <f t="shared" si="64"/>
        <v>2.9899999999999999E-2</v>
      </c>
      <c r="S153">
        <f t="shared" si="64"/>
        <v>-3.72</v>
      </c>
      <c r="T153">
        <f t="shared" si="64"/>
        <v>5.3466666666666667</v>
      </c>
      <c r="U153">
        <f t="shared" si="64"/>
        <v>3.2882177152729413</v>
      </c>
      <c r="V153">
        <f t="shared" si="64"/>
        <v>8.5900000000000018E-2</v>
      </c>
      <c r="W153">
        <f t="shared" si="64"/>
        <v>1.97</v>
      </c>
      <c r="X153">
        <f t="shared" si="64"/>
        <v>10.856666666666667</v>
      </c>
      <c r="Y153">
        <f t="shared" si="64"/>
        <v>6.6768859717231734</v>
      </c>
    </row>
    <row r="154" spans="1:25" s="2" customFormat="1">
      <c r="A154"/>
      <c r="B154" s="3">
        <v>3</v>
      </c>
      <c r="C154" s="3"/>
      <c r="D154" s="3"/>
      <c r="E154" s="3" t="s">
        <v>52</v>
      </c>
      <c r="F154">
        <f t="shared" ref="F154:Y154" si="65">AVERAGE(F97:F99)</f>
        <v>3.5300000000000005E-2</v>
      </c>
      <c r="G154">
        <f t="shared" si="65"/>
        <v>1340.3066666666666</v>
      </c>
      <c r="H154">
        <f t="shared" si="65"/>
        <v>2.0392025600843895</v>
      </c>
      <c r="I154">
        <f t="shared" si="65"/>
        <v>0.10176666666666667</v>
      </c>
      <c r="J154">
        <f t="shared" si="65"/>
        <v>1490.6233333333332</v>
      </c>
      <c r="K154">
        <f t="shared" si="65"/>
        <v>2.2679010655184833</v>
      </c>
      <c r="L154">
        <f t="shared" si="65"/>
        <v>4.5300000000000007E-2</v>
      </c>
      <c r="M154">
        <f t="shared" si="65"/>
        <v>806.88806666666676</v>
      </c>
      <c r="N154">
        <f t="shared" si="65"/>
        <v>1.2276356241219997</v>
      </c>
      <c r="O154">
        <f t="shared" si="65"/>
        <v>9.9199999999999997E-2</v>
      </c>
      <c r="P154">
        <f t="shared" si="65"/>
        <v>838.54379999999992</v>
      </c>
      <c r="Q154">
        <f>AVERAGE(Q97:Q99)</f>
        <v>1.2757980738509289</v>
      </c>
      <c r="R154">
        <f t="shared" si="65"/>
        <v>4.4399999999999995E-2</v>
      </c>
      <c r="S154">
        <f t="shared" si="65"/>
        <v>-9.4333333333333336</v>
      </c>
      <c r="T154">
        <f t="shared" si="65"/>
        <v>9.4333333333333336</v>
      </c>
      <c r="U154">
        <f t="shared" si="65"/>
        <v>8.0180422383098708</v>
      </c>
      <c r="V154">
        <f t="shared" si="65"/>
        <v>0.11623333333333334</v>
      </c>
      <c r="W154">
        <f t="shared" si="65"/>
        <v>-1.1266666666666667</v>
      </c>
      <c r="X154">
        <f t="shared" si="65"/>
        <v>4.9800000000000004</v>
      </c>
      <c r="Y154">
        <f t="shared" si="65"/>
        <v>4.2328463265141147</v>
      </c>
    </row>
    <row r="155" spans="1:25" s="2" customFormat="1">
      <c r="A155"/>
      <c r="B155" s="3">
        <v>3</v>
      </c>
      <c r="C155" s="3"/>
      <c r="D155" s="3"/>
      <c r="E155" s="3" t="s">
        <v>53</v>
      </c>
      <c r="F155">
        <f t="shared" ref="F155:Y155" si="66">AVERAGE(F100:F102)</f>
        <v>4.2300000000000004E-2</v>
      </c>
      <c r="G155">
        <f t="shared" si="66"/>
        <v>2038.6733333333332</v>
      </c>
      <c r="H155">
        <f t="shared" si="66"/>
        <v>2.8664252990731947</v>
      </c>
      <c r="I155">
        <f t="shared" si="66"/>
        <v>9.3333333333333338E-2</v>
      </c>
      <c r="J155">
        <f t="shared" si="66"/>
        <v>1798.5666666666666</v>
      </c>
      <c r="K155">
        <f t="shared" si="66"/>
        <v>2.5288293671716642</v>
      </c>
      <c r="L155">
        <f t="shared" si="66"/>
        <v>4.6399999999999997E-2</v>
      </c>
      <c r="M155">
        <f t="shared" si="66"/>
        <v>1398.1957</v>
      </c>
      <c r="N155">
        <f t="shared" si="66"/>
        <v>1.9658978522970927</v>
      </c>
      <c r="O155">
        <f t="shared" si="66"/>
        <v>9.0000000000000011E-2</v>
      </c>
      <c r="P155">
        <f t="shared" si="66"/>
        <v>967.44730000000015</v>
      </c>
      <c r="Q155">
        <f>AVERAGE(Q100:Q102)</f>
        <v>1.360254912299202</v>
      </c>
      <c r="R155">
        <f t="shared" si="66"/>
        <v>5.2999999999999999E-2</v>
      </c>
      <c r="S155">
        <f t="shared" si="66"/>
        <v>-24.333333333333332</v>
      </c>
      <c r="T155">
        <f t="shared" si="66"/>
        <v>24.333333333333332</v>
      </c>
      <c r="U155">
        <f t="shared" si="66"/>
        <v>19.113558955805328</v>
      </c>
      <c r="V155">
        <f t="shared" si="66"/>
        <v>0.13826666666666668</v>
      </c>
      <c r="W155">
        <f t="shared" si="66"/>
        <v>8.413333333333334</v>
      </c>
      <c r="X155">
        <f t="shared" si="66"/>
        <v>8.413333333333334</v>
      </c>
      <c r="Y155">
        <f t="shared" si="66"/>
        <v>6.608578466363376</v>
      </c>
    </row>
    <row r="156" spans="1:25" s="2" customFormat="1" hidden="1">
      <c r="A156"/>
      <c r="B156" s="3">
        <v>3</v>
      </c>
      <c r="C156" s="3"/>
      <c r="D156" s="3"/>
      <c r="E156" s="3" t="s">
        <v>54</v>
      </c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</row>
    <row r="157" spans="1:25" s="2" customFormat="1">
      <c r="A157"/>
      <c r="B157" s="3">
        <v>3</v>
      </c>
      <c r="C157" s="3"/>
      <c r="D157" s="3"/>
      <c r="E157" s="3" t="s">
        <v>55</v>
      </c>
      <c r="F157">
        <f t="shared" ref="F157:Y157" si="67">AVERAGE(F106:F108)</f>
        <v>4.9466666666666666E-2</v>
      </c>
      <c r="G157">
        <f t="shared" si="67"/>
        <v>1420.1666666666667</v>
      </c>
      <c r="H157">
        <f t="shared" si="67"/>
        <v>2.6084188163698867</v>
      </c>
      <c r="I157">
        <f t="shared" si="67"/>
        <v>9.6000000000000016E-2</v>
      </c>
      <c r="J157">
        <f t="shared" si="67"/>
        <v>1308.9433333333334</v>
      </c>
      <c r="K157">
        <f t="shared" si="67"/>
        <v>2.4079492336373067</v>
      </c>
      <c r="L157">
        <f t="shared" si="67"/>
        <v>4.7199999999999999E-2</v>
      </c>
      <c r="M157">
        <f t="shared" si="67"/>
        <v>695.21420000000001</v>
      </c>
      <c r="N157">
        <f t="shared" si="67"/>
        <v>1.2768992846057066</v>
      </c>
      <c r="O157">
        <f t="shared" si="67"/>
        <v>9.1800000000000007E-2</v>
      </c>
      <c r="P157">
        <f t="shared" si="67"/>
        <v>625.53309999999999</v>
      </c>
      <c r="Q157">
        <f>AVERAGE(Q106:Q108)</f>
        <v>1.148916072035338</v>
      </c>
      <c r="R157">
        <f t="shared" si="67"/>
        <v>2.2933333333333333E-2</v>
      </c>
      <c r="S157">
        <f t="shared" si="67"/>
        <v>-4.8833333333333329</v>
      </c>
      <c r="T157">
        <f t="shared" si="67"/>
        <v>4.8833333333333329</v>
      </c>
      <c r="U157">
        <f t="shared" si="67"/>
        <v>5.786589588503368</v>
      </c>
      <c r="V157">
        <f t="shared" si="67"/>
        <v>9.4300000000000009E-2</v>
      </c>
      <c r="W157">
        <f t="shared" si="67"/>
        <v>-9.9999999999998614E-3</v>
      </c>
      <c r="X157">
        <f t="shared" si="67"/>
        <v>4.4433333333333334</v>
      </c>
      <c r="Y157">
        <f t="shared" si="67"/>
        <v>5.2652040419624502</v>
      </c>
    </row>
    <row r="158" spans="1:25" s="2" customFormat="1">
      <c r="A158"/>
      <c r="B158" s="3">
        <v>3</v>
      </c>
      <c r="C158" s="3"/>
      <c r="D158" s="3"/>
      <c r="E158" s="3" t="s">
        <v>56</v>
      </c>
      <c r="F158">
        <f t="shared" ref="F158:Y158" si="68">AVERAGE(F109:F111)</f>
        <v>4.965E-2</v>
      </c>
      <c r="G158">
        <f t="shared" si="68"/>
        <v>2380.875</v>
      </c>
      <c r="H158">
        <f t="shared" si="68"/>
        <v>2.5020492449320595</v>
      </c>
      <c r="I158">
        <f t="shared" si="68"/>
        <v>8.2633333333333323E-2</v>
      </c>
      <c r="J158">
        <f t="shared" si="68"/>
        <v>1784.4433333333334</v>
      </c>
      <c r="K158">
        <f t="shared" si="68"/>
        <v>2.2370030581039755</v>
      </c>
      <c r="L158">
        <f t="shared" si="68"/>
        <v>3.7999999999999999E-2</v>
      </c>
      <c r="M158">
        <f t="shared" si="68"/>
        <v>823.31600000000014</v>
      </c>
      <c r="N158">
        <f t="shared" si="68"/>
        <v>0.86521853358134448</v>
      </c>
      <c r="O158">
        <f t="shared" si="68"/>
        <v>9.2733333333333334E-2</v>
      </c>
      <c r="P158">
        <f t="shared" si="68"/>
        <v>1157.9700999999998</v>
      </c>
      <c r="Q158">
        <f>AVERAGE(Q109:Q111)</f>
        <v>1.2169047994367201</v>
      </c>
      <c r="R158">
        <f t="shared" si="68"/>
        <v>3.9899999999999998E-2</v>
      </c>
      <c r="S158">
        <f t="shared" si="68"/>
        <v>-3.2366666666666668</v>
      </c>
      <c r="T158">
        <f t="shared" si="68"/>
        <v>9.7233333333333345</v>
      </c>
      <c r="U158">
        <f t="shared" si="68"/>
        <v>5.8389718845597018</v>
      </c>
      <c r="V158">
        <f t="shared" si="68"/>
        <v>0.11316666666666668</v>
      </c>
      <c r="W158">
        <f t="shared" si="68"/>
        <v>-9</v>
      </c>
      <c r="X158">
        <f t="shared" si="68"/>
        <v>9</v>
      </c>
      <c r="Y158">
        <f t="shared" si="68"/>
        <v>5.4046020186188528</v>
      </c>
    </row>
    <row r="159" spans="1:25" s="2" customFormat="1" hidden="1">
      <c r="A159"/>
      <c r="B159" s="3">
        <v>3</v>
      </c>
      <c r="C159" s="3"/>
      <c r="D159" s="3"/>
      <c r="E159" s="3" t="s">
        <v>57</v>
      </c>
      <c r="F159">
        <f t="shared" ref="F159:Y159" si="69">AVERAGE(F112:F114)</f>
        <v>4.0799999999999996E-2</v>
      </c>
      <c r="G159">
        <f t="shared" si="69"/>
        <v>2576.4133333333334</v>
      </c>
      <c r="H159">
        <f t="shared" si="69"/>
        <v>2.9844469156395763</v>
      </c>
      <c r="I159">
        <f t="shared" si="69"/>
        <v>9.6066666666666675E-2</v>
      </c>
      <c r="J159">
        <f t="shared" si="69"/>
        <v>2352.6000000000004</v>
      </c>
      <c r="K159">
        <f t="shared" si="69"/>
        <v>2.7251876563803172</v>
      </c>
      <c r="L159">
        <f t="shared" si="69"/>
        <v>4.2666666666666665E-2</v>
      </c>
      <c r="M159">
        <f t="shared" si="69"/>
        <v>1408.7294666666667</v>
      </c>
      <c r="N159">
        <f t="shared" si="69"/>
        <v>1.6318337812374508</v>
      </c>
      <c r="O159">
        <f t="shared" si="69"/>
        <v>9.3566666666666673E-2</v>
      </c>
      <c r="P159">
        <f t="shared" si="69"/>
        <v>1166.3494000000001</v>
      </c>
      <c r="Q159">
        <f>AVERAGE(Q112:Q114)</f>
        <v>1.3510673246223703</v>
      </c>
      <c r="R159">
        <f t="shared" si="69"/>
        <v>4.7699999999999999E-2</v>
      </c>
      <c r="S159">
        <f t="shared" si="69"/>
        <v>-18.23</v>
      </c>
      <c r="T159">
        <f t="shared" si="69"/>
        <v>18.23</v>
      </c>
      <c r="U159">
        <f t="shared" si="69"/>
        <v>11.666925220577204</v>
      </c>
      <c r="V159">
        <f t="shared" si="69"/>
        <v>0.1094</v>
      </c>
      <c r="W159">
        <f t="shared" si="69"/>
        <v>-0.48333333333333367</v>
      </c>
      <c r="X159">
        <f t="shared" si="69"/>
        <v>5.9366666666666674</v>
      </c>
      <c r="Y159">
        <f t="shared" si="69"/>
        <v>3.7993771837352348</v>
      </c>
    </row>
    <row r="160" spans="1:25" s="2" customFormat="1">
      <c r="A160"/>
      <c r="B160" s="3">
        <v>3</v>
      </c>
      <c r="C160" s="3"/>
      <c r="D160" s="3"/>
      <c r="E160" s="3" t="s">
        <v>58</v>
      </c>
      <c r="F160">
        <f t="shared" ref="F160:Y160" si="70">AVERAGE(F115:F117)</f>
        <v>3.5700000000000003E-2</v>
      </c>
      <c r="G160">
        <f t="shared" si="70"/>
        <v>3310.2466666666664</v>
      </c>
      <c r="H160">
        <f t="shared" si="70"/>
        <v>2.9215233741227622</v>
      </c>
      <c r="I160">
        <f t="shared" si="70"/>
        <v>0.11193333333333333</v>
      </c>
      <c r="J160">
        <f t="shared" si="70"/>
        <v>2315.2966666666666</v>
      </c>
      <c r="K160">
        <f t="shared" si="70"/>
        <v>2.0434106611476639</v>
      </c>
      <c r="L160">
        <f t="shared" si="70"/>
        <v>4.4266666666666669E-2</v>
      </c>
      <c r="M160">
        <f t="shared" si="70"/>
        <v>1847.9583333333333</v>
      </c>
      <c r="N160">
        <f t="shared" si="70"/>
        <v>1.6309520132150102</v>
      </c>
      <c r="O160">
        <f t="shared" si="70"/>
        <v>0.10556666666666666</v>
      </c>
      <c r="P160">
        <f t="shared" si="70"/>
        <v>1359.4032999999999</v>
      </c>
      <c r="Q160">
        <f>AVERAGE(Q115:Q117)</f>
        <v>1.1997681489424608</v>
      </c>
      <c r="R160">
        <f t="shared" si="70"/>
        <v>4.2866666666666664E-2</v>
      </c>
      <c r="S160">
        <f t="shared" si="70"/>
        <v>6.7733333333333334</v>
      </c>
      <c r="T160">
        <f t="shared" si="70"/>
        <v>20.966666666666665</v>
      </c>
      <c r="U160">
        <f t="shared" si="70"/>
        <v>9.1606655932813315</v>
      </c>
      <c r="V160">
        <f t="shared" si="70"/>
        <v>7.9900000000000013E-2</v>
      </c>
      <c r="W160">
        <f t="shared" si="70"/>
        <v>27.336666666666662</v>
      </c>
      <c r="X160">
        <f t="shared" si="70"/>
        <v>27.336666666666662</v>
      </c>
      <c r="Y160">
        <f t="shared" si="70"/>
        <v>11.943818526311638</v>
      </c>
    </row>
    <row r="161" spans="1:25" s="2" customFormat="1">
      <c r="A161"/>
      <c r="B161" s="3">
        <v>3</v>
      </c>
      <c r="C161" s="3"/>
      <c r="D161" s="3"/>
      <c r="E161" s="3" t="s">
        <v>59</v>
      </c>
      <c r="F161"/>
      <c r="G161"/>
      <c r="H161"/>
      <c r="I161">
        <f t="shared" ref="I161:Y161" si="71">AVERAGE(I118:I120)</f>
        <v>9.6366666666666656E-2</v>
      </c>
      <c r="J161">
        <f t="shared" si="71"/>
        <v>2274.6366666666668</v>
      </c>
      <c r="K161">
        <f t="shared" si="71"/>
        <v>2.3184791065719419</v>
      </c>
      <c r="L161"/>
      <c r="M161"/>
      <c r="N161"/>
      <c r="O161">
        <f t="shared" si="71"/>
        <v>0.1077</v>
      </c>
      <c r="P161">
        <f t="shared" si="71"/>
        <v>1101.6668333333332</v>
      </c>
      <c r="Q161">
        <f>AVERAGE(Q118:Q120)</f>
        <v>1.1229008891471051</v>
      </c>
      <c r="R161">
        <f t="shared" si="71"/>
        <v>2.2833333333333334E-2</v>
      </c>
      <c r="S161">
        <f t="shared" si="71"/>
        <v>3.1733333333333325</v>
      </c>
      <c r="T161">
        <f t="shared" si="71"/>
        <v>5.1266666666666669</v>
      </c>
      <c r="U161">
        <f t="shared" si="71"/>
        <v>2.7943746005229837</v>
      </c>
      <c r="V161">
        <f t="shared" si="71"/>
        <v>9.5399999999999999E-2</v>
      </c>
      <c r="W161">
        <f t="shared" si="71"/>
        <v>14.526666666666666</v>
      </c>
      <c r="X161">
        <f t="shared" si="71"/>
        <v>14.526666666666666</v>
      </c>
      <c r="Y161">
        <f t="shared" si="71"/>
        <v>7.9180003310007576</v>
      </c>
    </row>
    <row r="162" spans="1:25" s="2" customFormat="1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</row>
    <row r="163" spans="1:25" s="2" customFormat="1">
      <c r="A163"/>
      <c r="B163" t="s">
        <v>724</v>
      </c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</row>
    <row r="164" spans="1:25" s="2" customFormat="1">
      <c r="A164"/>
      <c r="B164"/>
      <c r="C164"/>
      <c r="D164"/>
      <c r="E164" s="3" t="s">
        <v>725</v>
      </c>
      <c r="F164" s="4">
        <f t="shared" ref="F164:Y164" si="72">AVERAGE(F123:F135)</f>
        <v>4.5447222222222222E-2</v>
      </c>
      <c r="G164" s="4">
        <f t="shared" si="72"/>
        <v>1955.059722222222</v>
      </c>
      <c r="H164" s="6">
        <f t="shared" si="72"/>
        <v>2.507118982191177</v>
      </c>
      <c r="I164" s="4">
        <f t="shared" si="72"/>
        <v>0.10229583333333332</v>
      </c>
      <c r="J164" s="4">
        <f t="shared" si="72"/>
        <v>1803.8045833333333</v>
      </c>
      <c r="K164" s="6">
        <f t="shared" si="72"/>
        <v>2.3193488575246515</v>
      </c>
      <c r="L164" s="4">
        <f t="shared" si="72"/>
        <v>4.7050000000000008E-2</v>
      </c>
      <c r="M164" s="4">
        <f t="shared" si="72"/>
        <v>948.04737222222218</v>
      </c>
      <c r="N164" s="5">
        <f t="shared" si="72"/>
        <v>1.1736305381638246</v>
      </c>
      <c r="O164" s="4">
        <f t="shared" si="72"/>
        <v>0.10191818181818184</v>
      </c>
      <c r="P164" s="4">
        <f t="shared" si="72"/>
        <v>914.46367575757552</v>
      </c>
      <c r="Q164" s="6">
        <f t="shared" si="72"/>
        <v>1.1667178407136995</v>
      </c>
      <c r="R164" s="4">
        <f t="shared" si="72"/>
        <v>3.3141666666666666E-2</v>
      </c>
      <c r="S164" s="4">
        <f t="shared" si="72"/>
        <v>-6.5227777777777769</v>
      </c>
      <c r="T164" s="6">
        <f t="shared" si="72"/>
        <v>12.008333333333335</v>
      </c>
      <c r="U164" s="6">
        <f t="shared" si="72"/>
        <v>8.2095984441792051</v>
      </c>
      <c r="V164" s="4">
        <f t="shared" si="72"/>
        <v>0.10758333333333335</v>
      </c>
      <c r="W164" s="4">
        <f t="shared" si="72"/>
        <v>-2.8286111111111119</v>
      </c>
      <c r="X164" s="6">
        <f t="shared" si="72"/>
        <v>13.181944444444445</v>
      </c>
      <c r="Y164" s="6">
        <f t="shared" si="72"/>
        <v>9.4282686600876975</v>
      </c>
    </row>
    <row r="165" spans="1:25" s="2" customFormat="1">
      <c r="A165"/>
      <c r="B165"/>
      <c r="C165"/>
      <c r="D165"/>
      <c r="E165" s="3" t="s">
        <v>726</v>
      </c>
      <c r="F165" s="4">
        <f t="shared" ref="F165:Y165" si="73">AVERAGE(F136:F148)</f>
        <v>4.4192592592592589E-2</v>
      </c>
      <c r="G165" s="4">
        <f t="shared" si="73"/>
        <v>2061.8112962962964</v>
      </c>
      <c r="H165" s="6">
        <f t="shared" si="73"/>
        <v>2.6833790066262311</v>
      </c>
      <c r="I165" s="4">
        <f t="shared" si="73"/>
        <v>9.838333333333335E-2</v>
      </c>
      <c r="J165" s="4">
        <f t="shared" si="73"/>
        <v>1863.3166666666668</v>
      </c>
      <c r="K165" s="6">
        <f t="shared" si="73"/>
        <v>2.3683625440998992</v>
      </c>
      <c r="L165" s="4">
        <f t="shared" si="73"/>
        <v>4.2538888888888883E-2</v>
      </c>
      <c r="M165" s="4">
        <f t="shared" si="73"/>
        <v>1075.9465037037035</v>
      </c>
      <c r="N165" s="5">
        <f t="shared" si="73"/>
        <v>1.4148672652576577</v>
      </c>
      <c r="O165" s="4">
        <f t="shared" si="73"/>
        <v>9.4240000000000004E-2</v>
      </c>
      <c r="P165" s="4">
        <f t="shared" si="73"/>
        <v>1095.9460933333335</v>
      </c>
      <c r="Q165" s="6">
        <f t="shared" si="73"/>
        <v>1.3893710911537291</v>
      </c>
      <c r="R165" s="4">
        <f t="shared" si="73"/>
        <v>3.9436666666666668E-2</v>
      </c>
      <c r="S165" s="4">
        <f t="shared" si="73"/>
        <v>-9.4039999999999999</v>
      </c>
      <c r="T165" s="6">
        <f t="shared" si="73"/>
        <v>13.690000000000001</v>
      </c>
      <c r="U165" s="6">
        <f t="shared" si="73"/>
        <v>10.068409903009606</v>
      </c>
      <c r="V165" s="4">
        <f t="shared" si="73"/>
        <v>9.6006666666666657E-2</v>
      </c>
      <c r="W165" s="4">
        <f t="shared" si="73"/>
        <v>0.98566666666666691</v>
      </c>
      <c r="X165" s="6">
        <f t="shared" si="73"/>
        <v>12.940999999999999</v>
      </c>
      <c r="Y165" s="6">
        <f t="shared" si="73"/>
        <v>8.9102384577071749</v>
      </c>
    </row>
    <row r="166" spans="1:25" s="2" customFormat="1">
      <c r="A166"/>
      <c r="B166"/>
      <c r="C166"/>
      <c r="D166"/>
      <c r="E166" s="3" t="s">
        <v>727</v>
      </c>
      <c r="F166" s="4">
        <f t="shared" ref="F166:Y166" si="74">AVERAGE(F149:F161)</f>
        <v>4.2874242424242426E-2</v>
      </c>
      <c r="G166" s="4">
        <f t="shared" si="74"/>
        <v>2064.2407575757575</v>
      </c>
      <c r="H166" s="6">
        <f t="shared" si="74"/>
        <v>2.5878256616125896</v>
      </c>
      <c r="I166" s="4">
        <f t="shared" si="74"/>
        <v>0.10021111111111113</v>
      </c>
      <c r="J166" s="4">
        <f t="shared" si="74"/>
        <v>1833.8891666666661</v>
      </c>
      <c r="K166" s="6">
        <f t="shared" si="74"/>
        <v>2.2764593110791327</v>
      </c>
      <c r="L166" s="4">
        <f t="shared" si="74"/>
        <v>3.7475757575757579E-2</v>
      </c>
      <c r="M166" s="4">
        <f t="shared" si="74"/>
        <v>932.14726969696972</v>
      </c>
      <c r="N166" s="5">
        <f t="shared" si="74"/>
        <v>1.1836673021382786</v>
      </c>
      <c r="O166" s="4">
        <f t="shared" si="74"/>
        <v>9.5147222222222216E-2</v>
      </c>
      <c r="P166" s="4">
        <f t="shared" si="74"/>
        <v>994.11619166666651</v>
      </c>
      <c r="Q166" s="6">
        <f t="shared" si="74"/>
        <v>1.2316873337031866</v>
      </c>
      <c r="R166" s="4">
        <f t="shared" si="74"/>
        <v>3.9563888888888891E-2</v>
      </c>
      <c r="S166" s="4">
        <f t="shared" si="74"/>
        <v>-5.3525</v>
      </c>
      <c r="T166" s="6">
        <f t="shared" si="74"/>
        <v>11.474166666666664</v>
      </c>
      <c r="U166" s="6">
        <f t="shared" si="74"/>
        <v>7.9723741925951161</v>
      </c>
      <c r="V166" s="4">
        <f t="shared" si="74"/>
        <v>9.7863888888888875E-2</v>
      </c>
      <c r="W166" s="4">
        <f t="shared" si="74"/>
        <v>3.4341666666666661</v>
      </c>
      <c r="X166" s="6">
        <f t="shared" si="74"/>
        <v>10.41861111111111</v>
      </c>
      <c r="Y166" s="6">
        <f t="shared" si="74"/>
        <v>6.836653988079548</v>
      </c>
    </row>
    <row r="167" spans="1:25" s="2" customFormat="1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</row>
    <row r="168" spans="1:25" s="2" customFormat="1">
      <c r="A168"/>
      <c r="B168" t="s">
        <v>728</v>
      </c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</row>
    <row r="169" spans="1:25" s="2" customFormat="1">
      <c r="A169"/>
      <c r="B169"/>
      <c r="C169"/>
      <c r="D169"/>
      <c r="E169" s="3" t="s">
        <v>725</v>
      </c>
      <c r="F169" s="4">
        <f t="shared" ref="F169:Y169" si="75">STDEV(F123:F135)</f>
        <v>6.8033630770560141E-3</v>
      </c>
      <c r="G169" s="5">
        <f t="shared" si="75"/>
        <v>438.37508221152063</v>
      </c>
      <c r="H169" s="5">
        <f t="shared" si="75"/>
        <v>0.30782186913733506</v>
      </c>
      <c r="I169" s="4">
        <f t="shared" si="75"/>
        <v>1.0097174634820407E-2</v>
      </c>
      <c r="J169" s="5">
        <f t="shared" si="75"/>
        <v>327.11856934707964</v>
      </c>
      <c r="K169" s="5">
        <f t="shared" si="75"/>
        <v>0.17393692855088849</v>
      </c>
      <c r="L169" s="4">
        <f t="shared" si="75"/>
        <v>1.0944603393195335E-2</v>
      </c>
      <c r="M169" s="5">
        <f t="shared" si="75"/>
        <v>361.24621518236012</v>
      </c>
      <c r="N169" s="6">
        <f t="shared" si="75"/>
        <v>0.45004380984143083</v>
      </c>
      <c r="O169" s="4">
        <f t="shared" si="75"/>
        <v>1.0488622021943065E-2</v>
      </c>
      <c r="P169" s="5">
        <f t="shared" si="75"/>
        <v>245.36454923369061</v>
      </c>
      <c r="Q169" s="6">
        <f t="shared" si="75"/>
        <v>0.18444137338910174</v>
      </c>
      <c r="R169" s="4">
        <f t="shared" si="75"/>
        <v>1.8164223494317486E-2</v>
      </c>
      <c r="S169" s="5">
        <f t="shared" si="75"/>
        <v>11.000069038656932</v>
      </c>
      <c r="T169" s="6">
        <f t="shared" si="75"/>
        <v>9.8924242517068333</v>
      </c>
      <c r="U169" s="6">
        <f t="shared" si="75"/>
        <v>5.6137935656749143</v>
      </c>
      <c r="V169" s="4">
        <f t="shared" si="75"/>
        <v>2.7566322228620158E-2</v>
      </c>
      <c r="W169" s="5">
        <f t="shared" si="75"/>
        <v>12.254439760969035</v>
      </c>
      <c r="X169" s="6">
        <f t="shared" si="75"/>
        <v>6.6811274162515843</v>
      </c>
      <c r="Y169" s="6">
        <f t="shared" si="75"/>
        <v>4.0109377879019767</v>
      </c>
    </row>
    <row r="170" spans="1:25" s="2" customFormat="1">
      <c r="A170"/>
      <c r="B170"/>
      <c r="C170"/>
      <c r="D170"/>
      <c r="E170" s="3" t="s">
        <v>726</v>
      </c>
      <c r="F170" s="4">
        <f t="shared" ref="F170:Y170" si="76">STDEV(F136:F148)</f>
        <v>8.3919402103344084E-3</v>
      </c>
      <c r="G170" s="5">
        <f t="shared" si="76"/>
        <v>544.3223672909088</v>
      </c>
      <c r="H170" s="5">
        <f t="shared" si="76"/>
        <v>0.32546675629838373</v>
      </c>
      <c r="I170" s="4">
        <f t="shared" si="76"/>
        <v>9.9697969814759434E-3</v>
      </c>
      <c r="J170" s="5">
        <f t="shared" si="76"/>
        <v>435.38129822541106</v>
      </c>
      <c r="K170" s="5">
        <f t="shared" si="76"/>
        <v>0.11425516910214291</v>
      </c>
      <c r="L170" s="4">
        <f t="shared" si="76"/>
        <v>1.5125397148137603E-2</v>
      </c>
      <c r="M170" s="5">
        <f t="shared" si="76"/>
        <v>541.10671515424156</v>
      </c>
      <c r="N170" s="6">
        <f t="shared" si="76"/>
        <v>0.57685630043424863</v>
      </c>
      <c r="O170" s="4">
        <f t="shared" si="76"/>
        <v>1.1402769860600924E-2</v>
      </c>
      <c r="P170" s="5">
        <f t="shared" si="76"/>
        <v>306.76751718978869</v>
      </c>
      <c r="Q170" s="6">
        <f t="shared" si="76"/>
        <v>0.19346436027595482</v>
      </c>
      <c r="R170" s="4">
        <f t="shared" si="76"/>
        <v>1.3417276958744428E-2</v>
      </c>
      <c r="S170" s="5">
        <f t="shared" si="76"/>
        <v>10.374375340409838</v>
      </c>
      <c r="T170" s="6">
        <f t="shared" si="76"/>
        <v>7.5249261511490539</v>
      </c>
      <c r="U170" s="6">
        <f t="shared" si="76"/>
        <v>5.5252188484084837</v>
      </c>
      <c r="V170" s="4">
        <f t="shared" si="76"/>
        <v>2.015453139625107E-2</v>
      </c>
      <c r="W170" s="5">
        <f t="shared" si="76"/>
        <v>14.304271489296692</v>
      </c>
      <c r="X170" s="6">
        <f t="shared" si="76"/>
        <v>6.0723449311582289</v>
      </c>
      <c r="Y170" s="6">
        <f t="shared" si="76"/>
        <v>2.8056376488102566</v>
      </c>
    </row>
    <row r="171" spans="1:25" s="2" customFormat="1">
      <c r="A171"/>
      <c r="B171"/>
      <c r="C171"/>
      <c r="D171"/>
      <c r="E171" s="3" t="s">
        <v>727</v>
      </c>
      <c r="F171" s="4">
        <f t="shared" ref="F171:Y171" si="77">STDEV(F149:F161)</f>
        <v>6.2299873534576618E-3</v>
      </c>
      <c r="G171" s="5">
        <f t="shared" si="77"/>
        <v>579.04899960738408</v>
      </c>
      <c r="H171" s="5">
        <f t="shared" si="77"/>
        <v>0.36960131328017348</v>
      </c>
      <c r="I171" s="4">
        <f t="shared" si="77"/>
        <v>1.1258391557917025E-2</v>
      </c>
      <c r="J171" s="5">
        <f t="shared" si="77"/>
        <v>420.88163236337664</v>
      </c>
      <c r="K171" s="5">
        <f t="shared" si="77"/>
        <v>0.41378764172360655</v>
      </c>
      <c r="L171" s="4">
        <f t="shared" si="77"/>
        <v>1.3170025655160103E-2</v>
      </c>
      <c r="M171" s="5">
        <f t="shared" si="77"/>
        <v>508.94325530463846</v>
      </c>
      <c r="N171" s="6">
        <f t="shared" si="77"/>
        <v>0.5712935281205882</v>
      </c>
      <c r="O171" s="4">
        <f t="shared" si="77"/>
        <v>7.3530651663144733E-3</v>
      </c>
      <c r="P171" s="5">
        <f t="shared" si="77"/>
        <v>220.42301320414487</v>
      </c>
      <c r="Q171" s="6">
        <f t="shared" si="77"/>
        <v>0.1468341178468317</v>
      </c>
      <c r="R171" s="4">
        <f t="shared" si="77"/>
        <v>9.5281131960866759E-3</v>
      </c>
      <c r="S171" s="5">
        <f t="shared" si="77"/>
        <v>9.4075143106481907</v>
      </c>
      <c r="T171" s="6">
        <f t="shared" si="77"/>
        <v>6.4945997963809603</v>
      </c>
      <c r="U171" s="6">
        <f t="shared" si="77"/>
        <v>4.3785875703401782</v>
      </c>
      <c r="V171" s="4">
        <f t="shared" si="77"/>
        <v>1.8881006748182647E-2</v>
      </c>
      <c r="W171" s="5">
        <f t="shared" si="77"/>
        <v>11.031150578285478</v>
      </c>
      <c r="X171" s="6">
        <f t="shared" si="77"/>
        <v>6.4268702750239575</v>
      </c>
      <c r="Y171" s="6">
        <f t="shared" si="77"/>
        <v>2.8439782517818797</v>
      </c>
    </row>
    <row r="172" spans="1:25" s="2" customFormat="1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</row>
    <row r="173" spans="1:25">
      <c r="B173" t="s">
        <v>749</v>
      </c>
      <c r="E173" s="3" t="s">
        <v>725</v>
      </c>
      <c r="F173" s="12">
        <f t="shared" ref="F173:Y173" si="78">QUARTILE(F123:F135,3)</f>
        <v>4.8574999999999993E-2</v>
      </c>
      <c r="G173" s="12">
        <f t="shared" si="78"/>
        <v>2175.2775000000001</v>
      </c>
      <c r="H173" s="12">
        <f t="shared" si="78"/>
        <v>2.699840142359391</v>
      </c>
      <c r="I173" s="12">
        <f t="shared" si="78"/>
        <v>0.1096125</v>
      </c>
      <c r="J173" s="12">
        <f t="shared" si="78"/>
        <v>2092.0733333333333</v>
      </c>
      <c r="K173" s="12">
        <f t="shared" si="78"/>
        <v>2.4174601231632593</v>
      </c>
      <c r="L173" s="12">
        <f t="shared" si="78"/>
        <v>5.0974999999999999E-2</v>
      </c>
      <c r="M173" s="12">
        <f t="shared" si="78"/>
        <v>1057.5641333333333</v>
      </c>
      <c r="N173" s="12">
        <f t="shared" si="78"/>
        <v>1.3777294905828865</v>
      </c>
      <c r="O173" s="12">
        <f t="shared" si="78"/>
        <v>0.11063333333333332</v>
      </c>
      <c r="P173" s="12">
        <f t="shared" si="78"/>
        <v>1105.4382166666664</v>
      </c>
      <c r="Q173" s="12">
        <f t="shared" si="78"/>
        <v>1.2708977417534917</v>
      </c>
      <c r="R173" s="12">
        <f t="shared" si="78"/>
        <v>4.8674999999999996E-2</v>
      </c>
      <c r="S173" s="12">
        <f t="shared" si="78"/>
        <v>-0.67500000000000004</v>
      </c>
      <c r="T173" s="12">
        <f t="shared" si="78"/>
        <v>14.408333333333333</v>
      </c>
      <c r="U173" s="12">
        <f t="shared" si="78"/>
        <v>11.695732498815982</v>
      </c>
      <c r="V173" s="12">
        <f t="shared" si="78"/>
        <v>0.13006666666666669</v>
      </c>
      <c r="W173" s="12">
        <f t="shared" si="78"/>
        <v>4.9875000000000007</v>
      </c>
      <c r="X173" s="12">
        <f t="shared" si="78"/>
        <v>15.968333333333334</v>
      </c>
      <c r="Y173" s="12">
        <f t="shared" si="78"/>
        <v>12.231320816821007</v>
      </c>
    </row>
    <row r="174" spans="1:25">
      <c r="E174" s="3" t="s">
        <v>726</v>
      </c>
      <c r="F174" s="12">
        <f t="shared" ref="F174:Y174" si="79">QUARTILE(F136:F148,3)</f>
        <v>4.6633333333333332E-2</v>
      </c>
      <c r="G174" s="12">
        <f t="shared" si="79"/>
        <v>2092.81</v>
      </c>
      <c r="H174" s="12">
        <f t="shared" si="79"/>
        <v>2.9545344224243308</v>
      </c>
      <c r="I174" s="12">
        <f t="shared" si="79"/>
        <v>0.10644166666666666</v>
      </c>
      <c r="J174" s="12">
        <f t="shared" si="79"/>
        <v>2271.4283333333333</v>
      </c>
      <c r="K174" s="12">
        <f t="shared" si="79"/>
        <v>2.4193397369110468</v>
      </c>
      <c r="L174" s="12">
        <f t="shared" si="79"/>
        <v>5.1999999999999998E-2</v>
      </c>
      <c r="M174" s="12">
        <f t="shared" si="79"/>
        <v>1301.9241666666667</v>
      </c>
      <c r="N174" s="12">
        <f t="shared" si="79"/>
        <v>1.8278175963802872</v>
      </c>
      <c r="O174" s="12">
        <f t="shared" si="79"/>
        <v>0.102075</v>
      </c>
      <c r="P174" s="12">
        <f t="shared" si="79"/>
        <v>1212.4247</v>
      </c>
      <c r="Q174" s="12">
        <f t="shared" si="79"/>
        <v>1.5182859075756114</v>
      </c>
      <c r="R174" s="12">
        <f t="shared" si="79"/>
        <v>4.7558333333333334E-2</v>
      </c>
      <c r="S174" s="12">
        <f t="shared" si="79"/>
        <v>-3.1708333333333338</v>
      </c>
      <c r="T174" s="12">
        <f t="shared" si="79"/>
        <v>16.3475</v>
      </c>
      <c r="U174" s="12">
        <f t="shared" si="79"/>
        <v>10.609220964171284</v>
      </c>
      <c r="V174" s="12">
        <f t="shared" si="79"/>
        <v>0.10656666666666667</v>
      </c>
      <c r="W174" s="12">
        <f t="shared" si="79"/>
        <v>12.265833333333333</v>
      </c>
      <c r="X174" s="12">
        <f t="shared" si="79"/>
        <v>17.174166666666665</v>
      </c>
      <c r="Y174" s="12">
        <f t="shared" si="79"/>
        <v>9.8788054304286188</v>
      </c>
    </row>
    <row r="175" spans="1:25">
      <c r="E175" s="3" t="s">
        <v>727</v>
      </c>
      <c r="F175" s="12">
        <f t="shared" ref="F175:Y175" si="80">QUARTILE(F149:F161,3)</f>
        <v>4.9558333333333329E-2</v>
      </c>
      <c r="G175" s="12">
        <f t="shared" si="80"/>
        <v>2355.560833333333</v>
      </c>
      <c r="H175" s="12">
        <f t="shared" si="80"/>
        <v>2.9144819227429206</v>
      </c>
      <c r="I175" s="12">
        <f t="shared" si="80"/>
        <v>0.10735833333333335</v>
      </c>
      <c r="J175" s="12">
        <f t="shared" si="80"/>
        <v>2219.0066666666671</v>
      </c>
      <c r="K175" s="12">
        <f t="shared" si="80"/>
        <v>2.5409885181532279</v>
      </c>
      <c r="L175" s="12">
        <f t="shared" si="80"/>
        <v>4.4783333333333342E-2</v>
      </c>
      <c r="M175" s="12">
        <f t="shared" si="80"/>
        <v>1316.7923499999999</v>
      </c>
      <c r="N175" s="12">
        <f t="shared" si="80"/>
        <v>1.6313928972262306</v>
      </c>
      <c r="O175" s="12">
        <f t="shared" si="80"/>
        <v>0.10054166666666667</v>
      </c>
      <c r="P175" s="12">
        <f t="shared" si="80"/>
        <v>1160.0649249999999</v>
      </c>
      <c r="Q175" s="12">
        <f t="shared" si="80"/>
        <v>1.3533642215415782</v>
      </c>
      <c r="R175" s="12">
        <f t="shared" si="80"/>
        <v>4.5066666666666665E-2</v>
      </c>
      <c r="S175" s="12">
        <f t="shared" si="80"/>
        <v>2.8983333333333325</v>
      </c>
      <c r="T175" s="12">
        <f t="shared" si="80"/>
        <v>14.97</v>
      </c>
      <c r="U175" s="12">
        <f t="shared" si="80"/>
        <v>9.3593189624231758</v>
      </c>
      <c r="V175" s="12">
        <f t="shared" si="80"/>
        <v>0.11034166666666667</v>
      </c>
      <c r="W175" s="12">
        <f t="shared" si="80"/>
        <v>9.75</v>
      </c>
      <c r="X175" s="12">
        <f t="shared" si="80"/>
        <v>13.195</v>
      </c>
      <c r="Y175" s="12">
        <f t="shared" si="80"/>
        <v>8.2701628491238974</v>
      </c>
    </row>
    <row r="176" spans="1:25">
      <c r="E176" s="3" t="s">
        <v>750</v>
      </c>
      <c r="F176" s="39">
        <f>AVERAGE(F173:F175)</f>
        <v>4.8255555555555552E-2</v>
      </c>
      <c r="G176" s="39">
        <f t="shared" ref="G176:Y176" si="81">AVERAGE(G173:G175)</f>
        <v>2207.8827777777774</v>
      </c>
      <c r="H176" s="39">
        <f t="shared" si="81"/>
        <v>2.8562854958422137</v>
      </c>
      <c r="I176" s="39">
        <f t="shared" si="81"/>
        <v>0.10780416666666666</v>
      </c>
      <c r="J176" s="39">
        <f t="shared" si="81"/>
        <v>2194.1694444444447</v>
      </c>
      <c r="K176" s="39">
        <f t="shared" si="81"/>
        <v>2.459262792742511</v>
      </c>
      <c r="L176" s="39">
        <f t="shared" si="81"/>
        <v>4.9252777777777777E-2</v>
      </c>
      <c r="M176" s="39">
        <f t="shared" si="81"/>
        <v>1225.4268833333333</v>
      </c>
      <c r="N176" s="39">
        <f t="shared" si="81"/>
        <v>1.612313328063135</v>
      </c>
      <c r="O176" s="39">
        <f t="shared" si="81"/>
        <v>0.10441666666666667</v>
      </c>
      <c r="P176" s="39">
        <f t="shared" si="81"/>
        <v>1159.3092805555555</v>
      </c>
      <c r="Q176" s="39">
        <f t="shared" si="81"/>
        <v>1.380849290290227</v>
      </c>
      <c r="R176" s="39">
        <f t="shared" si="81"/>
        <v>4.7100000000000003E-2</v>
      </c>
      <c r="S176" s="39">
        <f t="shared" si="81"/>
        <v>-0.31583333333333385</v>
      </c>
      <c r="T176" s="39">
        <f t="shared" si="81"/>
        <v>15.241944444444444</v>
      </c>
      <c r="U176" s="39">
        <f t="shared" si="81"/>
        <v>10.554757475136812</v>
      </c>
      <c r="V176" s="39">
        <f t="shared" si="81"/>
        <v>0.11565833333333335</v>
      </c>
      <c r="W176" s="39">
        <f t="shared" si="81"/>
        <v>9.0011111111111113</v>
      </c>
      <c r="X176" s="39">
        <f t="shared" si="81"/>
        <v>15.445833333333333</v>
      </c>
      <c r="Y176" s="39">
        <f t="shared" si="81"/>
        <v>10.126763032124508</v>
      </c>
    </row>
    <row r="178" spans="1:25" s="2" customFormat="1">
      <c r="A178"/>
      <c r="B178" t="s">
        <v>729</v>
      </c>
      <c r="C178"/>
      <c r="D178"/>
      <c r="E178" s="3" t="s">
        <v>725</v>
      </c>
      <c r="F178">
        <f t="shared" ref="F178:Y178" si="82">COUNT(F123:F135)</f>
        <v>12</v>
      </c>
      <c r="G178">
        <f t="shared" si="82"/>
        <v>12</v>
      </c>
      <c r="H178">
        <f t="shared" si="82"/>
        <v>12</v>
      </c>
      <c r="I178">
        <f t="shared" si="82"/>
        <v>12</v>
      </c>
      <c r="J178">
        <f t="shared" si="82"/>
        <v>12</v>
      </c>
      <c r="K178">
        <f t="shared" si="82"/>
        <v>12</v>
      </c>
      <c r="L178">
        <f t="shared" si="82"/>
        <v>12</v>
      </c>
      <c r="M178">
        <f t="shared" si="82"/>
        <v>12</v>
      </c>
      <c r="N178">
        <f t="shared" si="82"/>
        <v>12</v>
      </c>
      <c r="O178">
        <f t="shared" si="82"/>
        <v>11</v>
      </c>
      <c r="P178">
        <f t="shared" si="82"/>
        <v>11</v>
      </c>
      <c r="Q178">
        <f t="shared" si="82"/>
        <v>11</v>
      </c>
      <c r="R178">
        <f t="shared" si="82"/>
        <v>12</v>
      </c>
      <c r="S178">
        <f t="shared" si="82"/>
        <v>12</v>
      </c>
      <c r="T178">
        <f t="shared" si="82"/>
        <v>12</v>
      </c>
      <c r="U178">
        <f t="shared" si="82"/>
        <v>12</v>
      </c>
      <c r="V178">
        <f t="shared" si="82"/>
        <v>12</v>
      </c>
      <c r="W178">
        <f t="shared" si="82"/>
        <v>12</v>
      </c>
      <c r="X178">
        <f t="shared" si="82"/>
        <v>12</v>
      </c>
      <c r="Y178">
        <f t="shared" si="82"/>
        <v>12</v>
      </c>
    </row>
    <row r="179" spans="1:25" s="2" customFormat="1">
      <c r="A179"/>
      <c r="B179"/>
      <c r="C179"/>
      <c r="D179"/>
      <c r="E179" s="3" t="s">
        <v>726</v>
      </c>
      <c r="F179">
        <f t="shared" ref="F179:Y179" si="83">COUNT(F136:F148)</f>
        <v>9</v>
      </c>
      <c r="G179">
        <f t="shared" si="83"/>
        <v>9</v>
      </c>
      <c r="H179">
        <f t="shared" si="83"/>
        <v>9</v>
      </c>
      <c r="I179">
        <f t="shared" si="83"/>
        <v>10</v>
      </c>
      <c r="J179">
        <f t="shared" si="83"/>
        <v>10</v>
      </c>
      <c r="K179">
        <f t="shared" si="83"/>
        <v>10</v>
      </c>
      <c r="L179">
        <f t="shared" si="83"/>
        <v>9</v>
      </c>
      <c r="M179">
        <f t="shared" si="83"/>
        <v>9</v>
      </c>
      <c r="N179">
        <f t="shared" si="83"/>
        <v>9</v>
      </c>
      <c r="O179">
        <f t="shared" si="83"/>
        <v>10</v>
      </c>
      <c r="P179">
        <f t="shared" si="83"/>
        <v>10</v>
      </c>
      <c r="Q179">
        <f t="shared" si="83"/>
        <v>10</v>
      </c>
      <c r="R179">
        <f t="shared" si="83"/>
        <v>10</v>
      </c>
      <c r="S179">
        <f t="shared" si="83"/>
        <v>10</v>
      </c>
      <c r="T179">
        <f t="shared" si="83"/>
        <v>10</v>
      </c>
      <c r="U179">
        <f t="shared" si="83"/>
        <v>10</v>
      </c>
      <c r="V179">
        <f t="shared" si="83"/>
        <v>10</v>
      </c>
      <c r="W179">
        <f t="shared" si="83"/>
        <v>10</v>
      </c>
      <c r="X179">
        <f t="shared" si="83"/>
        <v>10</v>
      </c>
      <c r="Y179">
        <f t="shared" si="83"/>
        <v>10</v>
      </c>
    </row>
    <row r="180" spans="1:25" s="2" customFormat="1">
      <c r="A180"/>
      <c r="B180"/>
      <c r="C180"/>
      <c r="D180"/>
      <c r="E180" s="3" t="s">
        <v>727</v>
      </c>
      <c r="F180">
        <f t="shared" ref="F180:Y180" si="84">COUNT(F149:F161)</f>
        <v>11</v>
      </c>
      <c r="G180">
        <f t="shared" si="84"/>
        <v>11</v>
      </c>
      <c r="H180">
        <f t="shared" si="84"/>
        <v>11</v>
      </c>
      <c r="I180">
        <f t="shared" si="84"/>
        <v>12</v>
      </c>
      <c r="J180">
        <f t="shared" si="84"/>
        <v>12</v>
      </c>
      <c r="K180">
        <f t="shared" si="84"/>
        <v>12</v>
      </c>
      <c r="L180">
        <f t="shared" si="84"/>
        <v>11</v>
      </c>
      <c r="M180">
        <f t="shared" si="84"/>
        <v>11</v>
      </c>
      <c r="N180">
        <f t="shared" si="84"/>
        <v>11</v>
      </c>
      <c r="O180">
        <f t="shared" si="84"/>
        <v>12</v>
      </c>
      <c r="P180">
        <f t="shared" si="84"/>
        <v>12</v>
      </c>
      <c r="Q180">
        <f t="shared" si="84"/>
        <v>12</v>
      </c>
      <c r="R180">
        <f t="shared" si="84"/>
        <v>12</v>
      </c>
      <c r="S180">
        <f t="shared" si="84"/>
        <v>12</v>
      </c>
      <c r="T180">
        <f t="shared" si="84"/>
        <v>12</v>
      </c>
      <c r="U180">
        <f t="shared" si="84"/>
        <v>12</v>
      </c>
      <c r="V180">
        <f t="shared" si="84"/>
        <v>12</v>
      </c>
      <c r="W180">
        <f t="shared" si="84"/>
        <v>12</v>
      </c>
      <c r="X180">
        <f t="shared" si="84"/>
        <v>12</v>
      </c>
      <c r="Y180">
        <f t="shared" si="84"/>
        <v>12</v>
      </c>
    </row>
    <row r="181" spans="1:25" s="2" customFormat="1"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</row>
    <row r="182" spans="1:25" s="2" customFormat="1">
      <c r="B182" t="s">
        <v>730</v>
      </c>
      <c r="C182"/>
      <c r="D182" s="9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</row>
    <row r="183" spans="1:25" s="2" customFormat="1">
      <c r="B183" s="9" t="s">
        <v>725</v>
      </c>
      <c r="C183" s="9"/>
      <c r="D183" s="9"/>
      <c r="E183" s="3" t="s">
        <v>731</v>
      </c>
      <c r="F183" s="8">
        <f t="shared" ref="F183:Y183" si="85">MIN(F123:F135)</f>
        <v>3.6766666666666663E-2</v>
      </c>
      <c r="G183" s="8">
        <f t="shared" si="85"/>
        <v>1351.5733333333335</v>
      </c>
      <c r="H183" s="8">
        <f t="shared" si="85"/>
        <v>1.8001828557016299</v>
      </c>
      <c r="I183" s="8">
        <f t="shared" si="85"/>
        <v>8.143333333333333E-2</v>
      </c>
      <c r="J183" s="8">
        <f t="shared" si="85"/>
        <v>1277.5200000000002</v>
      </c>
      <c r="K183" s="8">
        <f t="shared" si="85"/>
        <v>2.0023318200706748</v>
      </c>
      <c r="L183" s="8">
        <f t="shared" si="85"/>
        <v>2.2999999999999996E-2</v>
      </c>
      <c r="M183" s="8">
        <f t="shared" si="85"/>
        <v>297.26859999999999</v>
      </c>
      <c r="N183" s="8">
        <f t="shared" si="85"/>
        <v>2.1030475587894126E-2</v>
      </c>
      <c r="O183" s="8">
        <f t="shared" si="85"/>
        <v>8.2533333333333334E-2</v>
      </c>
      <c r="P183" s="8">
        <f t="shared" si="85"/>
        <v>560.25699999999995</v>
      </c>
      <c r="Q183" s="8">
        <f t="shared" si="85"/>
        <v>0.95273013765467152</v>
      </c>
      <c r="R183" s="8">
        <f t="shared" si="85"/>
        <v>9.166666666666665E-3</v>
      </c>
      <c r="S183" s="8">
        <f t="shared" si="85"/>
        <v>-34.139999999999993</v>
      </c>
      <c r="T183" s="8">
        <f t="shared" si="85"/>
        <v>1.6166666666666665</v>
      </c>
      <c r="U183" s="8">
        <f t="shared" si="85"/>
        <v>1.1592581870051919</v>
      </c>
      <c r="V183" s="8">
        <f t="shared" si="85"/>
        <v>6.8400000000000002E-2</v>
      </c>
      <c r="W183" s="8">
        <f t="shared" si="85"/>
        <v>-24.436666666666667</v>
      </c>
      <c r="X183" s="8">
        <f t="shared" si="85"/>
        <v>5.0666666666666664</v>
      </c>
      <c r="Y183" s="8">
        <f t="shared" si="85"/>
        <v>3.0425907660372804</v>
      </c>
    </row>
    <row r="184" spans="1:25" s="2" customFormat="1">
      <c r="B184" s="9"/>
      <c r="C184" s="9"/>
      <c r="D184" s="9"/>
      <c r="E184" s="3" t="s">
        <v>732</v>
      </c>
      <c r="F184" s="7">
        <f t="shared" ref="F184:Y184" si="86">MAX(F123:F135)</f>
        <v>6.1633333333333339E-2</v>
      </c>
      <c r="G184" s="7">
        <f t="shared" si="86"/>
        <v>2895.7599999999998</v>
      </c>
      <c r="H184" s="7">
        <f t="shared" si="86"/>
        <v>2.8820815185494086</v>
      </c>
      <c r="I184" s="7">
        <f t="shared" si="86"/>
        <v>0.11599999999999999</v>
      </c>
      <c r="J184" s="7">
        <f t="shared" si="86"/>
        <v>2224.4766666666669</v>
      </c>
      <c r="K184" s="7">
        <f t="shared" si="86"/>
        <v>2.610180953414758</v>
      </c>
      <c r="L184" s="7">
        <f t="shared" si="86"/>
        <v>7.1066666666666667E-2</v>
      </c>
      <c r="M184" s="7">
        <f t="shared" si="86"/>
        <v>1626.3915</v>
      </c>
      <c r="N184" s="7">
        <f t="shared" si="86"/>
        <v>1.7471877799400735</v>
      </c>
      <c r="O184" s="7">
        <f t="shared" si="86"/>
        <v>0.11613333333333335</v>
      </c>
      <c r="P184" s="7">
        <f t="shared" si="86"/>
        <v>1259.4571666666668</v>
      </c>
      <c r="Q184" s="7">
        <f t="shared" si="86"/>
        <v>1.4809846790512271</v>
      </c>
      <c r="R184" s="7">
        <f t="shared" si="86"/>
        <v>5.4933333333333334E-2</v>
      </c>
      <c r="S184" s="7">
        <f t="shared" si="86"/>
        <v>10.546666666666667</v>
      </c>
      <c r="T184" s="7">
        <f t="shared" si="86"/>
        <v>34.139999999999993</v>
      </c>
      <c r="U184" s="7">
        <f t="shared" si="86"/>
        <v>21.849085410340411</v>
      </c>
      <c r="V184" s="7">
        <f t="shared" si="86"/>
        <v>0.14580000000000001</v>
      </c>
      <c r="W184" s="7">
        <f t="shared" si="86"/>
        <v>19.443333333333332</v>
      </c>
      <c r="X184" s="7">
        <f t="shared" si="86"/>
        <v>24.436666666666667</v>
      </c>
      <c r="Y184" s="7">
        <f t="shared" si="86"/>
        <v>17.52272529677332</v>
      </c>
    </row>
    <row r="185" spans="1:25" s="2" customFormat="1">
      <c r="B185" s="9" t="s">
        <v>726</v>
      </c>
      <c r="C185" s="9"/>
      <c r="D185" s="9"/>
      <c r="E185" s="3" t="s">
        <v>731</v>
      </c>
      <c r="F185" s="8">
        <f t="shared" ref="F185:Y185" si="87">MIN(F136:F148)</f>
        <v>3.3500000000000002E-2</v>
      </c>
      <c r="G185" s="8">
        <f t="shared" si="87"/>
        <v>1612.6833333333334</v>
      </c>
      <c r="H185" s="8">
        <f t="shared" si="87"/>
        <v>2.1974828586408872</v>
      </c>
      <c r="I185" s="8">
        <f t="shared" si="87"/>
        <v>8.533333333333333E-2</v>
      </c>
      <c r="J185" s="8">
        <f t="shared" si="87"/>
        <v>1313.7866666666666</v>
      </c>
      <c r="K185" s="8">
        <f t="shared" si="87"/>
        <v>2.1842834931519941</v>
      </c>
      <c r="L185" s="8">
        <f t="shared" si="87"/>
        <v>4.5500000000000002E-3</v>
      </c>
      <c r="M185" s="8">
        <f t="shared" si="87"/>
        <v>29.6614</v>
      </c>
      <c r="N185" s="8">
        <f t="shared" si="87"/>
        <v>3.557162559213288E-2</v>
      </c>
      <c r="O185" s="8">
        <f t="shared" si="87"/>
        <v>7.0166666666666669E-2</v>
      </c>
      <c r="P185" s="8">
        <f t="shared" si="87"/>
        <v>708.41089999999997</v>
      </c>
      <c r="Q185" s="8">
        <f t="shared" si="87"/>
        <v>1.0997373495982157</v>
      </c>
      <c r="R185" s="8">
        <f t="shared" si="87"/>
        <v>1.4400000000000001E-2</v>
      </c>
      <c r="S185" s="8">
        <f t="shared" si="87"/>
        <v>-29.413333333333338</v>
      </c>
      <c r="T185" s="8">
        <f t="shared" si="87"/>
        <v>2.6766666666666663</v>
      </c>
      <c r="U185" s="8">
        <f t="shared" si="87"/>
        <v>1.6073686744262738</v>
      </c>
      <c r="V185" s="8">
        <f t="shared" si="87"/>
        <v>6.7299999999999985E-2</v>
      </c>
      <c r="W185" s="8">
        <f t="shared" si="87"/>
        <v>-23.326666666666668</v>
      </c>
      <c r="X185" s="8">
        <f t="shared" si="87"/>
        <v>4.7666666666666666</v>
      </c>
      <c r="Y185" s="8">
        <f t="shared" si="87"/>
        <v>5.6483434208599439</v>
      </c>
    </row>
    <row r="186" spans="1:25" s="2" customFormat="1">
      <c r="B186" s="9"/>
      <c r="C186" s="9"/>
      <c r="D186" s="9"/>
      <c r="E186" s="3" t="s">
        <v>732</v>
      </c>
      <c r="F186" s="7">
        <f t="shared" ref="F186:Y186" si="88">MAX(F136:F148)</f>
        <v>6.0299999999999999E-2</v>
      </c>
      <c r="G186" s="7">
        <f t="shared" si="88"/>
        <v>3347.65</v>
      </c>
      <c r="H186" s="7">
        <f t="shared" si="88"/>
        <v>3.1371310148068559</v>
      </c>
      <c r="I186" s="7">
        <f t="shared" si="88"/>
        <v>0.1115</v>
      </c>
      <c r="J186" s="7">
        <f t="shared" si="88"/>
        <v>2474.9133333333334</v>
      </c>
      <c r="K186" s="7">
        <f t="shared" si="88"/>
        <v>2.5605297911171356</v>
      </c>
      <c r="L186" s="7">
        <f t="shared" si="88"/>
        <v>5.3333333333333337E-2</v>
      </c>
      <c r="M186" s="7">
        <f t="shared" si="88"/>
        <v>2071.0178666666666</v>
      </c>
      <c r="N186" s="7">
        <f t="shared" si="88"/>
        <v>1.8893067125968106</v>
      </c>
      <c r="O186" s="7">
        <f t="shared" si="88"/>
        <v>0.10609999999999999</v>
      </c>
      <c r="P186" s="7">
        <f t="shared" si="88"/>
        <v>1603.5633333333335</v>
      </c>
      <c r="Q186" s="7">
        <f t="shared" si="88"/>
        <v>1.6851764277282104</v>
      </c>
      <c r="R186" s="7">
        <f t="shared" si="88"/>
        <v>5.2999999999999999E-2</v>
      </c>
      <c r="S186" s="7">
        <f t="shared" si="88"/>
        <v>2.9</v>
      </c>
      <c r="T186" s="7">
        <f t="shared" si="88"/>
        <v>29.413333333333338</v>
      </c>
      <c r="U186" s="7">
        <f t="shared" si="88"/>
        <v>23.103841674798108</v>
      </c>
      <c r="V186" s="7">
        <f t="shared" si="88"/>
        <v>0.12623333333333334</v>
      </c>
      <c r="W186" s="7">
        <f t="shared" si="88"/>
        <v>21.023333333333333</v>
      </c>
      <c r="X186" s="7">
        <f t="shared" si="88"/>
        <v>23.326666666666668</v>
      </c>
      <c r="Y186" s="7">
        <f t="shared" si="88"/>
        <v>14.00792775047953</v>
      </c>
    </row>
    <row r="187" spans="1:25" s="2" customFormat="1">
      <c r="B187" s="9" t="s">
        <v>727</v>
      </c>
      <c r="C187" s="9"/>
      <c r="D187"/>
      <c r="E187" s="3" t="s">
        <v>731</v>
      </c>
      <c r="F187" s="8">
        <f t="shared" ref="F187:Y187" si="89">MIN(F149:F161)</f>
        <v>3.5300000000000005E-2</v>
      </c>
      <c r="G187" s="8">
        <f t="shared" si="89"/>
        <v>1340.3066666666666</v>
      </c>
      <c r="H187" s="8">
        <f t="shared" si="89"/>
        <v>2.0392025600843895</v>
      </c>
      <c r="I187" s="8">
        <f t="shared" si="89"/>
        <v>8.2633333333333323E-2</v>
      </c>
      <c r="J187" s="8">
        <f t="shared" si="89"/>
        <v>1111.7733333333333</v>
      </c>
      <c r="K187" s="8">
        <f t="shared" si="89"/>
        <v>1.1868770528938724</v>
      </c>
      <c r="L187" s="8">
        <f t="shared" si="89"/>
        <v>4.2999999999999991E-3</v>
      </c>
      <c r="M187" s="8">
        <f t="shared" si="89"/>
        <v>27.782</v>
      </c>
      <c r="N187" s="8">
        <f t="shared" si="89"/>
        <v>3.3317742999340406E-2</v>
      </c>
      <c r="O187" s="8">
        <f t="shared" si="89"/>
        <v>8.4766666666666671E-2</v>
      </c>
      <c r="P187" s="8">
        <f t="shared" si="89"/>
        <v>625.53309999999999</v>
      </c>
      <c r="Q187" s="8">
        <f t="shared" si="89"/>
        <v>1.00582686946014</v>
      </c>
      <c r="R187" s="8">
        <f t="shared" si="89"/>
        <v>2.2833333333333334E-2</v>
      </c>
      <c r="S187" s="8">
        <f t="shared" si="89"/>
        <v>-24.333333333333332</v>
      </c>
      <c r="T187" s="8">
        <f t="shared" si="89"/>
        <v>4.8833333333333329</v>
      </c>
      <c r="U187" s="8">
        <f t="shared" si="89"/>
        <v>2.7943746005229837</v>
      </c>
      <c r="V187" s="8">
        <f t="shared" si="89"/>
        <v>7.2333333333333319E-2</v>
      </c>
      <c r="W187" s="8">
        <f t="shared" si="89"/>
        <v>-13.006666666666666</v>
      </c>
      <c r="X187" s="8">
        <f t="shared" si="89"/>
        <v>4.2366666666666672</v>
      </c>
      <c r="Y187" s="8">
        <f t="shared" si="89"/>
        <v>3.2135742184067908</v>
      </c>
    </row>
    <row r="188" spans="1:25" s="2" customFormat="1">
      <c r="B188"/>
      <c r="C188"/>
      <c r="D188"/>
      <c r="E188" s="3" t="s">
        <v>732</v>
      </c>
      <c r="F188" s="7">
        <f t="shared" ref="F188:Y188" si="90">MAX(F149:F161)</f>
        <v>5.096666666666666E-2</v>
      </c>
      <c r="G188" s="7">
        <f t="shared" si="90"/>
        <v>3310.2466666666664</v>
      </c>
      <c r="H188" s="7">
        <f t="shared" si="90"/>
        <v>2.9844469156395763</v>
      </c>
      <c r="I188" s="7">
        <f t="shared" si="90"/>
        <v>0.12053333333333333</v>
      </c>
      <c r="J188" s="7">
        <f t="shared" si="90"/>
        <v>2352.6000000000004</v>
      </c>
      <c r="K188" s="7">
        <f t="shared" si="90"/>
        <v>2.7455102683337551</v>
      </c>
      <c r="L188" s="7">
        <f t="shared" si="90"/>
        <v>4.7199999999999999E-2</v>
      </c>
      <c r="M188" s="7">
        <f t="shared" si="90"/>
        <v>1847.9583333333333</v>
      </c>
      <c r="N188" s="7">
        <f t="shared" si="90"/>
        <v>1.9658978522970927</v>
      </c>
      <c r="O188" s="7">
        <f t="shared" si="90"/>
        <v>0.1077</v>
      </c>
      <c r="P188" s="7">
        <f t="shared" si="90"/>
        <v>1359.4032999999999</v>
      </c>
      <c r="Q188" s="7">
        <f t="shared" si="90"/>
        <v>1.4914687693629949</v>
      </c>
      <c r="R188" s="7">
        <f t="shared" si="90"/>
        <v>5.2999999999999999E-2</v>
      </c>
      <c r="S188" s="7">
        <f t="shared" si="90"/>
        <v>6.7733333333333334</v>
      </c>
      <c r="T188" s="7">
        <f t="shared" si="90"/>
        <v>24.333333333333332</v>
      </c>
      <c r="U188" s="7">
        <f t="shared" si="90"/>
        <v>19.113558955805328</v>
      </c>
      <c r="V188" s="7">
        <f t="shared" si="90"/>
        <v>0.13826666666666668</v>
      </c>
      <c r="W188" s="7">
        <f t="shared" si="90"/>
        <v>27.336666666666662</v>
      </c>
      <c r="X188" s="7">
        <f t="shared" si="90"/>
        <v>27.336666666666662</v>
      </c>
      <c r="Y188" s="7">
        <f t="shared" si="90"/>
        <v>11.943818526311638</v>
      </c>
    </row>
    <row r="189" spans="1:25">
      <c r="A189" s="43" t="s">
        <v>754</v>
      </c>
      <c r="E189" s="3"/>
      <c r="F189" s="21"/>
      <c r="G189" s="21"/>
      <c r="H189" s="21"/>
      <c r="I189" s="21" t="s">
        <v>755</v>
      </c>
      <c r="J189" s="21"/>
      <c r="K189" s="21"/>
      <c r="L189" s="21"/>
      <c r="M189" s="21"/>
      <c r="N189" s="21"/>
      <c r="O189" s="21"/>
      <c r="P189" s="21" t="s">
        <v>760</v>
      </c>
      <c r="Q189" s="21"/>
      <c r="R189" s="21"/>
      <c r="S189" s="21"/>
      <c r="T189" s="21"/>
      <c r="U189" s="21"/>
      <c r="V189" s="21"/>
      <c r="W189" s="21"/>
      <c r="X189" s="21"/>
      <c r="Y189" s="21"/>
    </row>
    <row r="190" spans="1:25" ht="13.5" thickBot="1">
      <c r="A190" s="20" t="s">
        <v>750</v>
      </c>
      <c r="B190" s="20" t="s">
        <v>736</v>
      </c>
      <c r="E190" s="20" t="s">
        <v>737</v>
      </c>
      <c r="I190" s="20" t="s">
        <v>736</v>
      </c>
      <c r="L190" s="20" t="s">
        <v>737</v>
      </c>
      <c r="P190" s="20" t="s">
        <v>736</v>
      </c>
      <c r="S190" s="20" t="s">
        <v>737</v>
      </c>
    </row>
    <row r="191" spans="1:25" ht="13.5" thickBot="1">
      <c r="A191" s="14"/>
      <c r="B191" s="15" t="s">
        <v>725</v>
      </c>
      <c r="C191" s="15" t="s">
        <v>726</v>
      </c>
      <c r="D191" s="15" t="s">
        <v>727</v>
      </c>
      <c r="E191" s="15" t="s">
        <v>725</v>
      </c>
      <c r="F191" s="15" t="s">
        <v>726</v>
      </c>
      <c r="G191" s="15" t="s">
        <v>727</v>
      </c>
      <c r="I191" s="15" t="s">
        <v>725</v>
      </c>
      <c r="J191" s="15" t="s">
        <v>726</v>
      </c>
      <c r="K191" s="15" t="s">
        <v>727</v>
      </c>
      <c r="L191" s="15" t="s">
        <v>725</v>
      </c>
      <c r="M191" s="15" t="s">
        <v>726</v>
      </c>
      <c r="N191" s="15" t="s">
        <v>727</v>
      </c>
      <c r="P191" s="15" t="s">
        <v>725</v>
      </c>
      <c r="Q191" s="15" t="s">
        <v>726</v>
      </c>
      <c r="R191" s="15" t="s">
        <v>727</v>
      </c>
      <c r="S191" s="15" t="s">
        <v>725</v>
      </c>
      <c r="T191" s="15" t="s">
        <v>726</v>
      </c>
      <c r="U191" s="15" t="s">
        <v>727</v>
      </c>
    </row>
    <row r="192" spans="1:25">
      <c r="A192" s="16" t="s">
        <v>738</v>
      </c>
      <c r="B192" s="22">
        <f>G164</f>
        <v>1955.059722222222</v>
      </c>
      <c r="C192" s="22">
        <f>G165</f>
        <v>2061.8112962962964</v>
      </c>
      <c r="D192" s="22">
        <f>G166</f>
        <v>2064.2407575757575</v>
      </c>
      <c r="E192" s="22">
        <f>J164</f>
        <v>1803.8045833333333</v>
      </c>
      <c r="F192" s="22">
        <f>J165</f>
        <v>1863.3166666666668</v>
      </c>
      <c r="G192" s="22">
        <f>J166</f>
        <v>1833.8891666666661</v>
      </c>
      <c r="I192" s="22">
        <f>M164</f>
        <v>948.04737222222218</v>
      </c>
      <c r="J192" s="22">
        <f>M165</f>
        <v>1075.9465037037035</v>
      </c>
      <c r="K192" s="22">
        <f>M166</f>
        <v>932.14726969696972</v>
      </c>
      <c r="L192" s="22">
        <f>P164</f>
        <v>914.46367575757552</v>
      </c>
      <c r="M192" s="22">
        <f>P165</f>
        <v>1095.9460933333335</v>
      </c>
      <c r="N192" s="22">
        <f>P166</f>
        <v>994.11619166666651</v>
      </c>
      <c r="P192" s="64">
        <f>T164</f>
        <v>12.008333333333335</v>
      </c>
      <c r="Q192" s="64">
        <f>T165</f>
        <v>13.690000000000001</v>
      </c>
      <c r="R192" s="64">
        <f>T166</f>
        <v>11.474166666666664</v>
      </c>
      <c r="S192" s="64">
        <f>X164</f>
        <v>13.181944444444445</v>
      </c>
      <c r="T192" s="64">
        <f>X165</f>
        <v>12.940999999999999</v>
      </c>
      <c r="U192" s="64">
        <f>X166</f>
        <v>10.41861111111111</v>
      </c>
    </row>
    <row r="193" spans="1:23">
      <c r="A193" s="23"/>
      <c r="B193" s="24">
        <f>G169</f>
        <v>438.37508221152063</v>
      </c>
      <c r="C193" s="24">
        <f>G170</f>
        <v>544.3223672909088</v>
      </c>
      <c r="D193" s="24">
        <f>G171</f>
        <v>579.04899960738408</v>
      </c>
      <c r="E193" s="24">
        <f>J169</f>
        <v>327.11856934707964</v>
      </c>
      <c r="F193" s="24">
        <f>J170</f>
        <v>435.38129822541106</v>
      </c>
      <c r="G193" s="24">
        <f>J171</f>
        <v>420.88163236337664</v>
      </c>
      <c r="I193" s="24">
        <f>M169</f>
        <v>361.24621518236012</v>
      </c>
      <c r="J193" s="24">
        <f>M170</f>
        <v>541.10671515424156</v>
      </c>
      <c r="K193" s="24">
        <f>M171</f>
        <v>508.94325530463846</v>
      </c>
      <c r="L193" s="24">
        <f>P169</f>
        <v>245.36454923369061</v>
      </c>
      <c r="M193" s="24">
        <f>P170</f>
        <v>306.76751718978869</v>
      </c>
      <c r="N193" s="24">
        <f>P171</f>
        <v>220.42301320414487</v>
      </c>
      <c r="P193" s="65">
        <f>T169</f>
        <v>9.8924242517068333</v>
      </c>
      <c r="Q193" s="65">
        <f>T170</f>
        <v>7.5249261511490539</v>
      </c>
      <c r="R193" s="65">
        <f>T171</f>
        <v>6.4945997963809603</v>
      </c>
      <c r="S193" s="65">
        <f>X169</f>
        <v>6.6811274162515843</v>
      </c>
      <c r="T193" s="65">
        <f>X170</f>
        <v>6.0723449311582289</v>
      </c>
      <c r="U193" s="65">
        <f>X171</f>
        <v>6.4268702750239575</v>
      </c>
    </row>
    <row r="194" spans="1:23">
      <c r="A194" s="23" t="s">
        <v>740</v>
      </c>
      <c r="B194" s="25">
        <f>F164</f>
        <v>4.5447222222222222E-2</v>
      </c>
      <c r="C194" s="25">
        <f>F165</f>
        <v>4.4192592592592589E-2</v>
      </c>
      <c r="D194" s="25">
        <f>F166</f>
        <v>4.2874242424242426E-2</v>
      </c>
      <c r="E194" s="25">
        <f>I164</f>
        <v>0.10229583333333332</v>
      </c>
      <c r="F194" s="25">
        <f>I165</f>
        <v>9.838333333333335E-2</v>
      </c>
      <c r="G194" s="25">
        <f>I166</f>
        <v>0.10021111111111113</v>
      </c>
      <c r="I194" s="25">
        <f>L164</f>
        <v>4.7050000000000008E-2</v>
      </c>
      <c r="J194" s="25">
        <f>L165</f>
        <v>4.2538888888888883E-2</v>
      </c>
      <c r="K194" s="25">
        <f>L166</f>
        <v>3.7475757575757579E-2</v>
      </c>
      <c r="L194" s="25">
        <f>O164</f>
        <v>0.10191818181818184</v>
      </c>
      <c r="M194" s="25">
        <f>O165</f>
        <v>9.4240000000000004E-2</v>
      </c>
      <c r="N194" s="25">
        <f>O166</f>
        <v>9.5147222222222216E-2</v>
      </c>
      <c r="P194" s="25">
        <f>R164</f>
        <v>3.3141666666666666E-2</v>
      </c>
      <c r="Q194" s="25">
        <f>R165</f>
        <v>3.9436666666666668E-2</v>
      </c>
      <c r="R194" s="25">
        <f>R166</f>
        <v>3.9563888888888891E-2</v>
      </c>
      <c r="S194" s="25">
        <f>V164</f>
        <v>0.10758333333333335</v>
      </c>
      <c r="T194" s="25">
        <f>V165</f>
        <v>9.6006666666666657E-2</v>
      </c>
      <c r="U194" s="25">
        <f>V166</f>
        <v>9.7863888888888875E-2</v>
      </c>
    </row>
    <row r="195" spans="1:23" ht="13.5" thickBot="1">
      <c r="A195" s="18"/>
      <c r="B195" s="26">
        <f>F169</f>
        <v>6.8033630770560141E-3</v>
      </c>
      <c r="C195" s="26">
        <f>F170</f>
        <v>8.3919402103344084E-3</v>
      </c>
      <c r="D195" s="26">
        <f>F171</f>
        <v>6.2299873534576618E-3</v>
      </c>
      <c r="E195" s="26">
        <f>I169</f>
        <v>1.0097174634820407E-2</v>
      </c>
      <c r="F195" s="26">
        <f>I170</f>
        <v>9.9697969814759434E-3</v>
      </c>
      <c r="G195" s="26">
        <f>I171</f>
        <v>1.1258391557917025E-2</v>
      </c>
      <c r="I195" s="26">
        <f>L169</f>
        <v>1.0944603393195335E-2</v>
      </c>
      <c r="J195" s="26">
        <f>L170</f>
        <v>1.5125397148137603E-2</v>
      </c>
      <c r="K195" s="26">
        <f>L171</f>
        <v>1.3170025655160103E-2</v>
      </c>
      <c r="L195" s="26">
        <f>O169</f>
        <v>1.0488622021943065E-2</v>
      </c>
      <c r="M195" s="26">
        <f>O170</f>
        <v>1.1402769860600924E-2</v>
      </c>
      <c r="N195" s="26">
        <f>O171</f>
        <v>7.3530651663144733E-3</v>
      </c>
      <c r="P195" s="26">
        <f>R169</f>
        <v>1.8164223494317486E-2</v>
      </c>
      <c r="Q195" s="26">
        <f>R170</f>
        <v>1.3417276958744428E-2</v>
      </c>
      <c r="R195" s="26">
        <f>R171</f>
        <v>9.5281131960866759E-3</v>
      </c>
      <c r="S195" s="26">
        <f>V169</f>
        <v>2.7566322228620158E-2</v>
      </c>
      <c r="T195" s="26">
        <f>V170</f>
        <v>2.015453139625107E-2</v>
      </c>
      <c r="U195" s="26">
        <f>V171</f>
        <v>1.8881006748182647E-2</v>
      </c>
    </row>
    <row r="196" spans="1:23" ht="13.5" thickTop="1">
      <c r="A196" s="2"/>
      <c r="F196" s="2"/>
      <c r="G196" s="2"/>
      <c r="I196" s="2"/>
      <c r="J196" s="2"/>
      <c r="L196" s="2"/>
      <c r="M196" s="2"/>
      <c r="O196" s="2"/>
      <c r="P196" s="2"/>
      <c r="R196" s="2"/>
      <c r="S196" s="2"/>
      <c r="V196" s="2"/>
      <c r="W196" s="2"/>
    </row>
    <row r="197" spans="1:23">
      <c r="A197" s="2"/>
      <c r="F197" s="2"/>
      <c r="G197" s="2"/>
      <c r="I197" s="2"/>
      <c r="J197" s="2"/>
      <c r="L197" s="2"/>
      <c r="M197" s="2"/>
      <c r="O197" s="2"/>
      <c r="P197" s="2"/>
      <c r="R197" s="2"/>
      <c r="S197" s="2"/>
      <c r="V197" s="2"/>
      <c r="W197" s="2"/>
    </row>
    <row r="198" spans="1:23">
      <c r="A198" s="43" t="s">
        <v>757</v>
      </c>
      <c r="B198" s="43" t="s">
        <v>736</v>
      </c>
      <c r="E198" s="43" t="s">
        <v>737</v>
      </c>
      <c r="I198" s="43" t="s">
        <v>761</v>
      </c>
      <c r="J198" s="43" t="s">
        <v>736</v>
      </c>
      <c r="M198" s="43" t="s">
        <v>737</v>
      </c>
    </row>
    <row r="199" spans="1:23">
      <c r="B199" s="43" t="s">
        <v>754</v>
      </c>
      <c r="C199" s="43" t="s">
        <v>755</v>
      </c>
      <c r="D199" s="43" t="s">
        <v>756</v>
      </c>
      <c r="E199" s="43" t="s">
        <v>758</v>
      </c>
      <c r="F199" s="43" t="s">
        <v>755</v>
      </c>
      <c r="G199" s="43" t="s">
        <v>756</v>
      </c>
      <c r="J199" s="43" t="s">
        <v>754</v>
      </c>
      <c r="K199" s="43" t="s">
        <v>755</v>
      </c>
      <c r="L199" s="43" t="s">
        <v>756</v>
      </c>
      <c r="M199" s="43" t="s">
        <v>758</v>
      </c>
      <c r="N199" s="43" t="s">
        <v>755</v>
      </c>
      <c r="O199" s="43" t="s">
        <v>756</v>
      </c>
    </row>
    <row r="200" spans="1:23">
      <c r="A200" s="43" t="s">
        <v>725</v>
      </c>
      <c r="B200" s="5">
        <f>H164</f>
        <v>2.507118982191177</v>
      </c>
      <c r="C200" s="5">
        <f>N164</f>
        <v>1.1736305381638246</v>
      </c>
      <c r="D200" s="6">
        <f>U164</f>
        <v>8.2095984441792051</v>
      </c>
      <c r="E200" s="5">
        <f>K164</f>
        <v>2.3193488575246515</v>
      </c>
      <c r="F200" s="5">
        <f>Q164</f>
        <v>1.1667178407136995</v>
      </c>
      <c r="G200" s="5">
        <f>Y164</f>
        <v>9.4282686600876975</v>
      </c>
      <c r="I200" s="43" t="s">
        <v>725</v>
      </c>
      <c r="J200" s="12">
        <f>F164</f>
        <v>4.5447222222222222E-2</v>
      </c>
      <c r="K200" s="12">
        <f>L164</f>
        <v>4.7050000000000008E-2</v>
      </c>
      <c r="L200" s="12">
        <f>R164</f>
        <v>3.3141666666666666E-2</v>
      </c>
      <c r="M200" s="12">
        <f>I164</f>
        <v>0.10229583333333332</v>
      </c>
      <c r="N200" s="12">
        <f>O164</f>
        <v>0.10191818181818184</v>
      </c>
      <c r="O200" s="12">
        <f>V164</f>
        <v>0.10758333333333335</v>
      </c>
    </row>
    <row r="201" spans="1:23">
      <c r="B201" s="46">
        <f>H169</f>
        <v>0.30782186913733506</v>
      </c>
      <c r="C201" s="46">
        <f>N169</f>
        <v>0.45004380984143083</v>
      </c>
      <c r="D201" s="46">
        <f>U169</f>
        <v>5.6137935656749143</v>
      </c>
      <c r="E201" s="46">
        <f>K169</f>
        <v>0.17393692855088849</v>
      </c>
      <c r="F201" s="46">
        <f>Q169</f>
        <v>0.18444137338910174</v>
      </c>
      <c r="G201" s="46">
        <f>Y169</f>
        <v>4.0109377879019767</v>
      </c>
      <c r="J201" s="55">
        <f>F169</f>
        <v>6.8033630770560141E-3</v>
      </c>
      <c r="K201" s="55">
        <f>L169</f>
        <v>1.0944603393195335E-2</v>
      </c>
      <c r="L201" s="55">
        <f>R169</f>
        <v>1.8164223494317486E-2</v>
      </c>
      <c r="M201" s="55">
        <f>I169</f>
        <v>1.0097174634820407E-2</v>
      </c>
      <c r="N201" s="55">
        <f>O169</f>
        <v>1.0488622021943065E-2</v>
      </c>
      <c r="O201" s="55">
        <f>V169</f>
        <v>2.7566322228620158E-2</v>
      </c>
    </row>
    <row r="202" spans="1:23">
      <c r="A202" s="43" t="s">
        <v>726</v>
      </c>
      <c r="B202" s="5">
        <f>H165</f>
        <v>2.6833790066262311</v>
      </c>
      <c r="C202" s="5">
        <f>N165</f>
        <v>1.4148672652576577</v>
      </c>
      <c r="D202" s="6">
        <f>U165</f>
        <v>10.068409903009606</v>
      </c>
      <c r="E202" s="5">
        <f>K165</f>
        <v>2.3683625440998992</v>
      </c>
      <c r="F202" s="5">
        <f>Q165</f>
        <v>1.3893710911537291</v>
      </c>
      <c r="G202" s="5">
        <f>Y165</f>
        <v>8.9102384577071749</v>
      </c>
      <c r="I202" s="43" t="s">
        <v>726</v>
      </c>
      <c r="J202" s="12">
        <f>F165</f>
        <v>4.4192592592592589E-2</v>
      </c>
      <c r="K202" s="12">
        <f>L165</f>
        <v>4.2538888888888883E-2</v>
      </c>
      <c r="L202" s="12">
        <f>R165</f>
        <v>3.9436666666666668E-2</v>
      </c>
      <c r="M202" s="12">
        <f>I165</f>
        <v>9.838333333333335E-2</v>
      </c>
      <c r="N202" s="12">
        <f>O165</f>
        <v>9.4240000000000004E-2</v>
      </c>
      <c r="O202" s="12">
        <f>V165</f>
        <v>9.6006666666666657E-2</v>
      </c>
    </row>
    <row r="203" spans="1:23">
      <c r="A203" s="43"/>
      <c r="B203" s="46">
        <f>H170</f>
        <v>0.32546675629838373</v>
      </c>
      <c r="C203" s="46">
        <f>N170</f>
        <v>0.57685630043424863</v>
      </c>
      <c r="D203" s="46">
        <f>U170</f>
        <v>5.5252188484084837</v>
      </c>
      <c r="E203" s="46">
        <f>K170</f>
        <v>0.11425516910214291</v>
      </c>
      <c r="F203" s="46">
        <f>Q170</f>
        <v>0.19346436027595482</v>
      </c>
      <c r="G203" s="46">
        <f>Y170</f>
        <v>2.8056376488102566</v>
      </c>
      <c r="I203" s="43"/>
      <c r="J203" s="55">
        <f>F170</f>
        <v>8.3919402103344084E-3</v>
      </c>
      <c r="K203" s="55">
        <f>L170</f>
        <v>1.5125397148137603E-2</v>
      </c>
      <c r="L203" s="55">
        <f>R170</f>
        <v>1.3417276958744428E-2</v>
      </c>
      <c r="M203" s="55">
        <f>I170</f>
        <v>9.9697969814759434E-3</v>
      </c>
      <c r="N203" s="55">
        <f>O170</f>
        <v>1.1402769860600924E-2</v>
      </c>
      <c r="O203" s="55">
        <f>V170</f>
        <v>2.015453139625107E-2</v>
      </c>
    </row>
    <row r="204" spans="1:23">
      <c r="A204" s="43" t="s">
        <v>727</v>
      </c>
      <c r="B204" s="5">
        <f>H166</f>
        <v>2.5878256616125896</v>
      </c>
      <c r="C204" s="5">
        <f>N166</f>
        <v>1.1836673021382786</v>
      </c>
      <c r="D204" s="6">
        <f>U166</f>
        <v>7.9723741925951161</v>
      </c>
      <c r="E204" s="5">
        <f>K166</f>
        <v>2.2764593110791327</v>
      </c>
      <c r="F204" s="5">
        <f>Q166</f>
        <v>1.2316873337031866</v>
      </c>
      <c r="G204" s="5">
        <f>Y166</f>
        <v>6.836653988079548</v>
      </c>
      <c r="I204" s="43" t="s">
        <v>727</v>
      </c>
      <c r="J204" s="12">
        <f>F166</f>
        <v>4.2874242424242426E-2</v>
      </c>
      <c r="K204" s="12">
        <f>L166</f>
        <v>3.7475757575757579E-2</v>
      </c>
      <c r="L204" s="12">
        <f>R166</f>
        <v>3.9563888888888891E-2</v>
      </c>
      <c r="M204" s="12">
        <f>I166</f>
        <v>0.10021111111111113</v>
      </c>
      <c r="N204" s="12">
        <f>O166</f>
        <v>9.5147222222222216E-2</v>
      </c>
      <c r="O204" s="12">
        <f>V166</f>
        <v>9.7863888888888875E-2</v>
      </c>
    </row>
    <row r="205" spans="1:23">
      <c r="B205" s="46">
        <f>H171</f>
        <v>0.36960131328017348</v>
      </c>
      <c r="C205" s="46">
        <f>N171</f>
        <v>0.5712935281205882</v>
      </c>
      <c r="D205" s="46">
        <f>U171</f>
        <v>4.3785875703401782</v>
      </c>
      <c r="E205" s="46">
        <f>K171</f>
        <v>0.41378764172360655</v>
      </c>
      <c r="F205" s="46">
        <f>Q171</f>
        <v>0.1468341178468317</v>
      </c>
      <c r="G205" s="46">
        <f>Y171</f>
        <v>2.8439782517818797</v>
      </c>
      <c r="J205" s="55">
        <f>F171</f>
        <v>6.2299873534576618E-3</v>
      </c>
      <c r="K205" s="55">
        <f>L171</f>
        <v>1.3170025655160103E-2</v>
      </c>
      <c r="L205" s="55">
        <f>R171</f>
        <v>9.5281131960866759E-3</v>
      </c>
      <c r="M205" s="55">
        <f>I171</f>
        <v>1.1258391557917025E-2</v>
      </c>
      <c r="N205" s="55">
        <f>O171</f>
        <v>7.3530651663144733E-3</v>
      </c>
      <c r="O205" s="55">
        <f>V171</f>
        <v>1.8881006748182647E-2</v>
      </c>
    </row>
  </sheetData>
  <autoFilter ref="A122:Y161">
    <filterColumn colId="4">
      <filters>
        <filter val="F2"/>
        <filter val="F3"/>
        <filter val="H1"/>
        <filter val="H2"/>
        <filter val="H4"/>
        <filter val="R1"/>
        <filter val="R3"/>
        <filter val="R4"/>
      </filters>
    </filterColumn>
  </autoFilter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Y205"/>
  <sheetViews>
    <sheetView zoomScaleNormal="100" workbookViewId="0">
      <pane xSplit="5" ySplit="3" topLeftCell="F181" activePane="bottomRight" state="frozen"/>
      <selection pane="topRight" activeCell="F1" sqref="F1"/>
      <selection pane="bottomLeft" activeCell="A4" sqref="A4"/>
      <selection pane="bottomRight"/>
    </sheetView>
  </sheetViews>
  <sheetFormatPr defaultRowHeight="12.75"/>
  <cols>
    <col min="8" max="8" width="9.5703125" customWidth="1"/>
    <col min="11" max="11" width="9.5703125" customWidth="1"/>
    <col min="14" max="14" width="9.28515625" customWidth="1"/>
    <col min="17" max="17" width="9.5703125" customWidth="1"/>
    <col min="20" max="21" width="9.28515625" customWidth="1"/>
    <col min="24" max="25" width="9.28515625" customWidth="1"/>
  </cols>
  <sheetData>
    <row r="1" spans="1:25">
      <c r="A1" s="1" t="s">
        <v>772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>
      <c r="A3" s="2" t="s">
        <v>12</v>
      </c>
      <c r="B3" s="2" t="s">
        <v>60</v>
      </c>
      <c r="C3" t="s">
        <v>734</v>
      </c>
      <c r="D3" s="43" t="s">
        <v>751</v>
      </c>
      <c r="E3" s="2" t="s">
        <v>47</v>
      </c>
      <c r="F3" s="2" t="s">
        <v>0</v>
      </c>
      <c r="G3" s="2" t="s">
        <v>1</v>
      </c>
      <c r="H3" s="2" t="s">
        <v>735</v>
      </c>
      <c r="I3" s="2" t="s">
        <v>2</v>
      </c>
      <c r="J3" s="2" t="s">
        <v>3</v>
      </c>
      <c r="K3" s="2" t="s">
        <v>735</v>
      </c>
      <c r="L3" s="2" t="s">
        <v>4</v>
      </c>
      <c r="M3" s="2" t="s">
        <v>5</v>
      </c>
      <c r="N3" s="42" t="s">
        <v>735</v>
      </c>
      <c r="O3" s="2" t="s">
        <v>6</v>
      </c>
      <c r="P3" s="2" t="s">
        <v>7</v>
      </c>
      <c r="Q3" s="42" t="s">
        <v>735</v>
      </c>
      <c r="R3" s="2" t="s">
        <v>8</v>
      </c>
      <c r="S3" s="2" t="s">
        <v>9</v>
      </c>
      <c r="T3" s="42" t="s">
        <v>753</v>
      </c>
      <c r="U3" s="41" t="s">
        <v>752</v>
      </c>
      <c r="V3" s="2" t="s">
        <v>10</v>
      </c>
      <c r="W3" s="2" t="s">
        <v>11</v>
      </c>
      <c r="X3" s="42" t="s">
        <v>753</v>
      </c>
      <c r="Y3" s="41" t="s">
        <v>752</v>
      </c>
    </row>
    <row r="4" spans="1:25">
      <c r="A4" s="3" t="s">
        <v>325</v>
      </c>
      <c r="B4" s="3">
        <v>1</v>
      </c>
      <c r="C4">
        <f>81.7*9.81</f>
        <v>801.47700000000009</v>
      </c>
      <c r="D4" s="45">
        <v>1.74</v>
      </c>
      <c r="E4" s="3" t="s">
        <v>48</v>
      </c>
      <c r="H4" s="2"/>
      <c r="I4">
        <v>0.1192</v>
      </c>
      <c r="J4">
        <v>1917.97</v>
      </c>
      <c r="K4" s="2">
        <f>J4/C4</f>
        <v>2.393044341883797</v>
      </c>
      <c r="L4">
        <v>6.4999999999999997E-3</v>
      </c>
      <c r="M4">
        <v>24.792400000000001</v>
      </c>
      <c r="N4" s="2">
        <f>M4/C4</f>
        <v>3.0933389230133862E-2</v>
      </c>
      <c r="O4">
        <v>0.1235</v>
      </c>
      <c r="P4">
        <v>967.02260000000001</v>
      </c>
      <c r="Q4" s="2">
        <f>P4/C4</f>
        <v>1.2065506558516339</v>
      </c>
      <c r="R4">
        <v>8.6999999999999994E-3</v>
      </c>
      <c r="S4">
        <v>5.04</v>
      </c>
      <c r="T4" s="2">
        <f>ABS(S4)</f>
        <v>5.04</v>
      </c>
      <c r="U4" s="2">
        <f t="shared" ref="U4:U15" si="0">ABS(T4/(C4*D4)*1000)</f>
        <v>3.6140172757770097</v>
      </c>
      <c r="V4">
        <v>0.1278</v>
      </c>
      <c r="W4">
        <v>-13.89</v>
      </c>
      <c r="X4" s="2">
        <f>ABS(W4)</f>
        <v>13.89</v>
      </c>
      <c r="Y4" s="2">
        <f t="shared" ref="Y4:Y15" si="1">ABS(X4/(C4*D4)*1000)</f>
        <v>9.9600595159806886</v>
      </c>
    </row>
    <row r="5" spans="1:25">
      <c r="A5" s="3" t="s">
        <v>326</v>
      </c>
      <c r="B5" s="3">
        <v>1</v>
      </c>
      <c r="C5">
        <f>81.7*9.81</f>
        <v>801.47700000000009</v>
      </c>
      <c r="D5" s="45">
        <v>1.74</v>
      </c>
      <c r="E5" s="3" t="s">
        <v>48</v>
      </c>
      <c r="F5">
        <v>4.1200000000000001E-2</v>
      </c>
      <c r="G5">
        <v>1870.81</v>
      </c>
      <c r="H5" s="2">
        <f t="shared" ref="H5:H68" si="2">G5/C5</f>
        <v>2.3342029777523243</v>
      </c>
      <c r="I5">
        <v>0.10829999999999999</v>
      </c>
      <c r="J5">
        <v>1878.46</v>
      </c>
      <c r="K5" s="2">
        <f t="shared" ref="K5:K68" si="3">J5/C5</f>
        <v>2.3437478555217428</v>
      </c>
      <c r="L5">
        <v>4.9799999999999997E-2</v>
      </c>
      <c r="M5">
        <v>975.06889999999999</v>
      </c>
      <c r="N5" s="2">
        <f>M5/C5</f>
        <v>1.2165899957204012</v>
      </c>
      <c r="O5">
        <v>0.1062</v>
      </c>
      <c r="P5">
        <v>985.43320000000006</v>
      </c>
      <c r="Q5" s="2">
        <f>P5/C5</f>
        <v>1.2295214959381242</v>
      </c>
      <c r="R5">
        <v>3.6799999999999999E-2</v>
      </c>
      <c r="S5">
        <v>-7.16</v>
      </c>
      <c r="T5" s="2">
        <f t="shared" ref="T5:T68" si="4">ABS(S5)</f>
        <v>7.16</v>
      </c>
      <c r="U5" s="2">
        <f t="shared" si="0"/>
        <v>5.1341991457467042</v>
      </c>
      <c r="V5">
        <v>7.1499999999999994E-2</v>
      </c>
      <c r="W5">
        <v>9.85</v>
      </c>
      <c r="X5" s="2">
        <f t="shared" ref="X5:X68" si="5">ABS(W5)</f>
        <v>9.85</v>
      </c>
      <c r="Y5" s="2">
        <f t="shared" si="1"/>
        <v>7.0631091600007032</v>
      </c>
    </row>
    <row r="6" spans="1:25">
      <c r="A6" s="3" t="s">
        <v>327</v>
      </c>
      <c r="B6" s="3">
        <v>1</v>
      </c>
      <c r="C6">
        <f>81.7*9.81</f>
        <v>801.47700000000009</v>
      </c>
      <c r="D6" s="45">
        <v>1.74</v>
      </c>
      <c r="E6" s="3" t="s">
        <v>48</v>
      </c>
      <c r="F6">
        <v>4.7699999999999999E-2</v>
      </c>
      <c r="G6">
        <v>1991.78</v>
      </c>
      <c r="H6" s="2">
        <f t="shared" si="2"/>
        <v>2.4851368161531768</v>
      </c>
      <c r="I6">
        <v>0.104</v>
      </c>
      <c r="J6">
        <v>1841.59</v>
      </c>
      <c r="K6" s="2">
        <f t="shared" si="3"/>
        <v>2.297745287762468</v>
      </c>
      <c r="L6">
        <v>5.6300000000000003E-2</v>
      </c>
      <c r="M6">
        <v>1256.3439000000001</v>
      </c>
      <c r="N6" s="2">
        <f>M6/C6</f>
        <v>1.5675358120070819</v>
      </c>
      <c r="Q6" s="2"/>
      <c r="R6">
        <v>4.5499999999999999E-2</v>
      </c>
      <c r="S6">
        <v>-18.43</v>
      </c>
      <c r="T6" s="2">
        <f t="shared" si="4"/>
        <v>18.43</v>
      </c>
      <c r="U6" s="2">
        <f t="shared" si="0"/>
        <v>13.215543331859186</v>
      </c>
      <c r="V6">
        <v>0.11700000000000001</v>
      </c>
      <c r="W6">
        <v>-11.48</v>
      </c>
      <c r="X6" s="2">
        <f t="shared" si="5"/>
        <v>11.48</v>
      </c>
      <c r="Y6" s="2">
        <f t="shared" si="1"/>
        <v>8.2319282392698572</v>
      </c>
    </row>
    <row r="7" spans="1:25">
      <c r="A7" s="3" t="s">
        <v>328</v>
      </c>
      <c r="B7" s="3">
        <v>1</v>
      </c>
      <c r="C7">
        <f>75.5*9.81</f>
        <v>740.65500000000009</v>
      </c>
      <c r="D7" s="44">
        <v>1.78</v>
      </c>
      <c r="E7" s="3" t="s">
        <v>49</v>
      </c>
      <c r="F7">
        <v>3.0300000000000001E-2</v>
      </c>
      <c r="G7">
        <v>2192</v>
      </c>
      <c r="H7" s="2">
        <f t="shared" si="2"/>
        <v>2.9595425670521358</v>
      </c>
      <c r="I7">
        <v>8.6699999999999999E-2</v>
      </c>
      <c r="J7">
        <v>1539.94</v>
      </c>
      <c r="K7" s="2">
        <f t="shared" si="3"/>
        <v>2.079159662730961</v>
      </c>
      <c r="L7">
        <v>3.6799999999999999E-2</v>
      </c>
      <c r="M7">
        <v>737.47320000000002</v>
      </c>
      <c r="N7" s="2">
        <f>M7/C7</f>
        <v>0.99570407274642025</v>
      </c>
      <c r="O7">
        <v>6.7199999999999996E-2</v>
      </c>
      <c r="P7">
        <v>801.34439999999995</v>
      </c>
      <c r="Q7" s="2">
        <f t="shared" ref="Q7:Q15" si="6">P7/C7</f>
        <v>1.0819401745752069</v>
      </c>
      <c r="R7">
        <v>5.8500000000000003E-2</v>
      </c>
      <c r="S7">
        <v>6.9</v>
      </c>
      <c r="T7" s="2">
        <f t="shared" si="4"/>
        <v>6.9</v>
      </c>
      <c r="U7" s="2">
        <f t="shared" si="0"/>
        <v>5.2337518741951676</v>
      </c>
      <c r="V7">
        <v>0.1018</v>
      </c>
      <c r="W7">
        <v>-7.18</v>
      </c>
      <c r="X7" s="2">
        <f t="shared" si="5"/>
        <v>7.18</v>
      </c>
      <c r="Y7" s="2">
        <f t="shared" si="1"/>
        <v>5.4461360082204786</v>
      </c>
    </row>
    <row r="8" spans="1:25">
      <c r="A8" s="3" t="s">
        <v>329</v>
      </c>
      <c r="B8" s="3">
        <v>1</v>
      </c>
      <c r="C8">
        <f>75.5*9.81</f>
        <v>740.65500000000009</v>
      </c>
      <c r="D8" s="44">
        <v>1.78</v>
      </c>
      <c r="E8" s="3" t="s">
        <v>49</v>
      </c>
      <c r="F8">
        <v>3.6400000000000002E-2</v>
      </c>
      <c r="G8">
        <v>1418.55</v>
      </c>
      <c r="H8" s="2">
        <f t="shared" si="2"/>
        <v>1.915264191830204</v>
      </c>
      <c r="I8">
        <v>9.9699999999999997E-2</v>
      </c>
      <c r="J8">
        <v>1544.55</v>
      </c>
      <c r="K8" s="2">
        <f t="shared" si="3"/>
        <v>2.0853838831844782</v>
      </c>
      <c r="N8" s="2"/>
      <c r="O8">
        <v>0.10349999999999999</v>
      </c>
      <c r="P8">
        <v>744.05629999999996</v>
      </c>
      <c r="Q8" s="2">
        <f t="shared" si="6"/>
        <v>1.0045922865571688</v>
      </c>
      <c r="R8">
        <v>3.8300000000000001E-2</v>
      </c>
      <c r="S8">
        <v>-10.09</v>
      </c>
      <c r="T8" s="2">
        <f t="shared" si="4"/>
        <v>10.09</v>
      </c>
      <c r="U8" s="2">
        <f t="shared" si="0"/>
        <v>7.6534139725549624</v>
      </c>
      <c r="V8">
        <v>9.5799999999999996E-2</v>
      </c>
      <c r="W8">
        <v>-13.83</v>
      </c>
      <c r="X8" s="2">
        <f t="shared" si="5"/>
        <v>13.83</v>
      </c>
      <c r="Y8" s="2">
        <f t="shared" si="1"/>
        <v>10.490259191321618</v>
      </c>
    </row>
    <row r="9" spans="1:25">
      <c r="A9" s="3" t="s">
        <v>330</v>
      </c>
      <c r="B9" s="3">
        <v>1</v>
      </c>
      <c r="C9">
        <f>75.5*9.81</f>
        <v>740.65500000000009</v>
      </c>
      <c r="D9" s="44">
        <v>1.78</v>
      </c>
      <c r="E9" s="3" t="s">
        <v>49</v>
      </c>
      <c r="F9">
        <v>3.85E-2</v>
      </c>
      <c r="G9">
        <v>1689.81</v>
      </c>
      <c r="H9" s="2">
        <f t="shared" si="2"/>
        <v>2.281507584502906</v>
      </c>
      <c r="I9">
        <v>9.5299999999999996E-2</v>
      </c>
      <c r="J9">
        <v>1627.29</v>
      </c>
      <c r="K9" s="2">
        <f t="shared" si="3"/>
        <v>2.1970958138404519</v>
      </c>
      <c r="N9" s="2"/>
      <c r="O9">
        <v>7.3300000000000004E-2</v>
      </c>
      <c r="P9">
        <v>786.45770000000005</v>
      </c>
      <c r="Q9" s="2">
        <f t="shared" si="6"/>
        <v>1.0618408030729556</v>
      </c>
      <c r="R9">
        <v>4.0300000000000002E-2</v>
      </c>
      <c r="S9">
        <v>-10.8</v>
      </c>
      <c r="T9" s="2">
        <f t="shared" si="4"/>
        <v>10.8</v>
      </c>
      <c r="U9" s="2">
        <f t="shared" si="0"/>
        <v>8.191959455262003</v>
      </c>
      <c r="V9">
        <v>6.2300000000000001E-2</v>
      </c>
      <c r="W9">
        <v>4.21</v>
      </c>
      <c r="X9" s="2">
        <f t="shared" si="5"/>
        <v>4.21</v>
      </c>
      <c r="Y9" s="2">
        <f t="shared" si="1"/>
        <v>3.1933471580234283</v>
      </c>
    </row>
    <row r="10" spans="1:25">
      <c r="A10" s="3" t="s">
        <v>331</v>
      </c>
      <c r="B10" s="3">
        <v>1</v>
      </c>
      <c r="C10">
        <f>72*9.81</f>
        <v>706.32</v>
      </c>
      <c r="D10" s="44">
        <v>1.7</v>
      </c>
      <c r="E10" s="3" t="s">
        <v>50</v>
      </c>
      <c r="F10">
        <v>3.9E-2</v>
      </c>
      <c r="G10">
        <v>2345.5300000000002</v>
      </c>
      <c r="H10" s="2">
        <f t="shared" si="2"/>
        <v>3.3207752859893533</v>
      </c>
      <c r="I10">
        <v>0.1018</v>
      </c>
      <c r="J10">
        <v>1883.78</v>
      </c>
      <c r="K10" s="2">
        <f t="shared" si="3"/>
        <v>2.6670347717748326</v>
      </c>
      <c r="L10">
        <v>4.1200000000000001E-2</v>
      </c>
      <c r="M10">
        <v>1220.1371999999999</v>
      </c>
      <c r="N10" s="2">
        <f t="shared" ref="N10:N15" si="7">M10/C10</f>
        <v>1.7274566768603463</v>
      </c>
      <c r="O10">
        <v>0.1062</v>
      </c>
      <c r="P10">
        <v>988.99360000000001</v>
      </c>
      <c r="Q10" s="2">
        <f t="shared" si="6"/>
        <v>1.4002061388605731</v>
      </c>
      <c r="R10">
        <v>3.9E-2</v>
      </c>
      <c r="S10">
        <v>-26.95</v>
      </c>
      <c r="T10" s="2">
        <f t="shared" si="4"/>
        <v>26.95</v>
      </c>
      <c r="U10" s="2">
        <f t="shared" si="0"/>
        <v>22.444417794300861</v>
      </c>
      <c r="V10">
        <v>0.1062</v>
      </c>
      <c r="W10">
        <v>-28.78</v>
      </c>
      <c r="X10" s="2">
        <f t="shared" si="5"/>
        <v>28.78</v>
      </c>
      <c r="Y10" s="2">
        <f t="shared" si="1"/>
        <v>23.96847288014764</v>
      </c>
    </row>
    <row r="11" spans="1:25">
      <c r="A11" s="3" t="s">
        <v>332</v>
      </c>
      <c r="B11" s="3">
        <v>1</v>
      </c>
      <c r="C11">
        <f>72*9.81</f>
        <v>706.32</v>
      </c>
      <c r="D11" s="44">
        <v>1.7</v>
      </c>
      <c r="E11" s="3" t="s">
        <v>50</v>
      </c>
      <c r="F11">
        <v>3.4700000000000002E-2</v>
      </c>
      <c r="G11">
        <v>2120.0100000000002</v>
      </c>
      <c r="H11" s="2">
        <f t="shared" si="2"/>
        <v>3.0014865783214408</v>
      </c>
      <c r="I11">
        <v>0.1018</v>
      </c>
      <c r="J11">
        <v>1850.59</v>
      </c>
      <c r="K11" s="2">
        <f t="shared" si="3"/>
        <v>2.6200447389285308</v>
      </c>
      <c r="L11">
        <v>3.9E-2</v>
      </c>
      <c r="M11">
        <v>1122.0519999999999</v>
      </c>
      <c r="N11" s="2">
        <f t="shared" si="7"/>
        <v>1.5885887416468454</v>
      </c>
      <c r="O11">
        <v>0.10829999999999999</v>
      </c>
      <c r="P11">
        <v>1013.7056</v>
      </c>
      <c r="Q11" s="2">
        <f t="shared" si="6"/>
        <v>1.4351931136028995</v>
      </c>
      <c r="R11">
        <v>2.3800000000000002E-2</v>
      </c>
      <c r="S11">
        <v>3.59</v>
      </c>
      <c r="T11" s="2">
        <f t="shared" si="4"/>
        <v>3.59</v>
      </c>
      <c r="U11" s="2">
        <f t="shared" si="0"/>
        <v>2.9898129826174431</v>
      </c>
      <c r="V11">
        <v>6.2799999999999995E-2</v>
      </c>
      <c r="W11">
        <v>7.51</v>
      </c>
      <c r="X11" s="2">
        <f t="shared" si="5"/>
        <v>7.51</v>
      </c>
      <c r="Y11" s="2">
        <f t="shared" si="1"/>
        <v>6.2544555708793874</v>
      </c>
    </row>
    <row r="12" spans="1:25">
      <c r="A12" s="3" t="s">
        <v>333</v>
      </c>
      <c r="B12" s="3">
        <v>1</v>
      </c>
      <c r="C12">
        <f>72*9.81</f>
        <v>706.32</v>
      </c>
      <c r="D12" s="44">
        <v>1.7</v>
      </c>
      <c r="E12" s="3" t="s">
        <v>50</v>
      </c>
      <c r="F12">
        <v>3.4500000000000003E-2</v>
      </c>
      <c r="G12">
        <v>2084.23</v>
      </c>
      <c r="H12" s="2">
        <f t="shared" si="2"/>
        <v>2.9508296522822515</v>
      </c>
      <c r="I12">
        <v>8.6300000000000002E-2</v>
      </c>
      <c r="J12">
        <v>1534.95</v>
      </c>
      <c r="K12" s="2">
        <f t="shared" si="3"/>
        <v>2.1731651376146788</v>
      </c>
      <c r="L12">
        <v>3.8300000000000001E-2</v>
      </c>
      <c r="M12">
        <v>1284.2729999999999</v>
      </c>
      <c r="N12" s="2">
        <f t="shared" si="7"/>
        <v>1.8182594291539242</v>
      </c>
      <c r="O12">
        <v>9.1999999999999998E-2</v>
      </c>
      <c r="P12">
        <v>1073.6532999999999</v>
      </c>
      <c r="Q12" s="2">
        <f t="shared" si="6"/>
        <v>1.5200664004983575</v>
      </c>
      <c r="R12">
        <v>3.8300000000000001E-2</v>
      </c>
      <c r="S12">
        <v>-38.729999999999997</v>
      </c>
      <c r="T12" s="2">
        <f t="shared" si="4"/>
        <v>38.729999999999997</v>
      </c>
      <c r="U12" s="2">
        <f t="shared" si="0"/>
        <v>32.255001898822727</v>
      </c>
      <c r="V12">
        <v>8.0500000000000002E-2</v>
      </c>
      <c r="W12">
        <v>-19.399999999999999</v>
      </c>
      <c r="X12" s="2">
        <f t="shared" si="5"/>
        <v>19.399999999999999</v>
      </c>
      <c r="Y12" s="2">
        <f t="shared" si="1"/>
        <v>16.156649543949417</v>
      </c>
    </row>
    <row r="13" spans="1:25">
      <c r="A13" s="3" t="s">
        <v>334</v>
      </c>
      <c r="B13" s="3">
        <v>1</v>
      </c>
      <c r="C13">
        <f>78*9.81</f>
        <v>765.18000000000006</v>
      </c>
      <c r="D13" s="44">
        <v>1.8</v>
      </c>
      <c r="E13" s="3" t="s">
        <v>51</v>
      </c>
      <c r="F13">
        <v>4.7699999999999999E-2</v>
      </c>
      <c r="G13">
        <v>1985.03</v>
      </c>
      <c r="H13" s="2">
        <f t="shared" si="2"/>
        <v>2.5942000575028095</v>
      </c>
      <c r="I13">
        <v>0.1105</v>
      </c>
      <c r="J13">
        <v>1744.43</v>
      </c>
      <c r="K13" s="2">
        <f t="shared" si="3"/>
        <v>2.2797642384798347</v>
      </c>
      <c r="L13">
        <v>5.1999999999999998E-2</v>
      </c>
      <c r="M13">
        <v>1178.3883000000001</v>
      </c>
      <c r="N13" s="2">
        <f t="shared" si="7"/>
        <v>1.5400145063906532</v>
      </c>
      <c r="O13">
        <v>0.1105</v>
      </c>
      <c r="P13">
        <v>1092.0345</v>
      </c>
      <c r="Q13" s="2">
        <f t="shared" si="6"/>
        <v>1.4271602760134869</v>
      </c>
      <c r="R13">
        <v>3.6799999999999999E-2</v>
      </c>
      <c r="S13">
        <v>-7.84</v>
      </c>
      <c r="T13" s="2">
        <f t="shared" si="4"/>
        <v>7.84</v>
      </c>
      <c r="U13" s="2">
        <f t="shared" si="0"/>
        <v>5.6921973333797995</v>
      </c>
      <c r="V13">
        <v>7.1499999999999994E-2</v>
      </c>
      <c r="W13">
        <v>17.64</v>
      </c>
      <c r="X13" s="2">
        <f t="shared" si="5"/>
        <v>17.64</v>
      </c>
      <c r="Y13" s="2">
        <f t="shared" si="1"/>
        <v>12.80744400010455</v>
      </c>
    </row>
    <row r="14" spans="1:25">
      <c r="A14" s="3" t="s">
        <v>335</v>
      </c>
      <c r="B14" s="3">
        <v>1</v>
      </c>
      <c r="C14">
        <f>78*9.81</f>
        <v>765.18000000000006</v>
      </c>
      <c r="D14" s="44">
        <v>1.8</v>
      </c>
      <c r="E14" s="3" t="s">
        <v>51</v>
      </c>
      <c r="F14">
        <v>5.0799999999999998E-2</v>
      </c>
      <c r="G14">
        <v>1891.77</v>
      </c>
      <c r="H14" s="2">
        <f t="shared" si="2"/>
        <v>2.4723202383752838</v>
      </c>
      <c r="I14">
        <v>0.12809999999999999</v>
      </c>
      <c r="J14">
        <v>1742.19</v>
      </c>
      <c r="K14" s="2">
        <f t="shared" si="3"/>
        <v>2.2768368227083822</v>
      </c>
      <c r="L14">
        <v>5.3199999999999997E-2</v>
      </c>
      <c r="M14">
        <v>1064.5888</v>
      </c>
      <c r="N14" s="2">
        <f t="shared" si="7"/>
        <v>1.3912919835855615</v>
      </c>
      <c r="O14">
        <v>0.1208</v>
      </c>
      <c r="P14">
        <v>923.95950000000005</v>
      </c>
      <c r="Q14" s="2">
        <f t="shared" si="6"/>
        <v>1.2075060770014898</v>
      </c>
      <c r="R14">
        <v>4.3499999999999997E-2</v>
      </c>
      <c r="S14">
        <v>-12.17</v>
      </c>
      <c r="T14" s="2">
        <f t="shared" si="4"/>
        <v>12.17</v>
      </c>
      <c r="U14" s="2">
        <f t="shared" si="0"/>
        <v>8.8359746871469582</v>
      </c>
      <c r="V14">
        <v>7.7299999999999994E-2</v>
      </c>
      <c r="W14">
        <v>15.11</v>
      </c>
      <c r="X14" s="2">
        <f t="shared" si="5"/>
        <v>15.11</v>
      </c>
      <c r="Y14" s="2">
        <f t="shared" si="1"/>
        <v>10.970548687164385</v>
      </c>
    </row>
    <row r="15" spans="1:25">
      <c r="A15" s="3" t="s">
        <v>336</v>
      </c>
      <c r="B15" s="3">
        <v>1</v>
      </c>
      <c r="C15">
        <f>78*9.81</f>
        <v>765.18000000000006</v>
      </c>
      <c r="D15" s="44">
        <v>1.8</v>
      </c>
      <c r="E15" s="3" t="s">
        <v>51</v>
      </c>
      <c r="F15">
        <v>5.1999999999999998E-2</v>
      </c>
      <c r="G15">
        <v>1941.48</v>
      </c>
      <c r="H15" s="2">
        <f t="shared" si="2"/>
        <v>2.5372853446247938</v>
      </c>
      <c r="I15">
        <v>0.11700000000000001</v>
      </c>
      <c r="J15">
        <v>1695.53</v>
      </c>
      <c r="K15" s="2">
        <f t="shared" si="3"/>
        <v>2.2158577066833947</v>
      </c>
      <c r="L15">
        <v>5.4199999999999998E-2</v>
      </c>
      <c r="M15">
        <v>1123.7347</v>
      </c>
      <c r="N15" s="2">
        <f t="shared" si="7"/>
        <v>1.4685886980841107</v>
      </c>
      <c r="O15">
        <v>0.11700000000000001</v>
      </c>
      <c r="P15">
        <v>991.45180000000005</v>
      </c>
      <c r="Q15" s="2">
        <f t="shared" si="6"/>
        <v>1.2957105517655976</v>
      </c>
      <c r="R15">
        <v>3.9E-2</v>
      </c>
      <c r="S15">
        <v>-10.19</v>
      </c>
      <c r="T15" s="2">
        <f t="shared" si="4"/>
        <v>10.19</v>
      </c>
      <c r="U15" s="2">
        <f t="shared" si="0"/>
        <v>7.3984044422372648</v>
      </c>
      <c r="V15">
        <v>7.1499999999999994E-2</v>
      </c>
      <c r="W15">
        <v>6.6</v>
      </c>
      <c r="X15" s="2">
        <f t="shared" si="5"/>
        <v>6.6</v>
      </c>
      <c r="Y15" s="2">
        <f t="shared" si="1"/>
        <v>4.791900816365648</v>
      </c>
    </row>
    <row r="16" spans="1:25">
      <c r="A16" s="3"/>
      <c r="B16" s="3">
        <v>1</v>
      </c>
      <c r="C16">
        <f>85*9.81</f>
        <v>833.85</v>
      </c>
      <c r="D16" s="44">
        <v>1.95</v>
      </c>
      <c r="E16" s="3" t="s">
        <v>90</v>
      </c>
      <c r="H16" s="2"/>
      <c r="K16" s="2"/>
      <c r="N16" s="2"/>
      <c r="Q16" s="2"/>
      <c r="T16" s="2"/>
      <c r="U16" s="2"/>
      <c r="X16" s="2"/>
      <c r="Y16" s="2"/>
    </row>
    <row r="17" spans="1:25">
      <c r="A17" s="3"/>
      <c r="B17" s="3">
        <v>1</v>
      </c>
      <c r="C17">
        <f>85*9.81</f>
        <v>833.85</v>
      </c>
      <c r="D17" s="44">
        <v>1.95</v>
      </c>
      <c r="E17" s="3" t="s">
        <v>90</v>
      </c>
      <c r="H17" s="2"/>
      <c r="K17" s="2"/>
      <c r="N17" s="2"/>
      <c r="Q17" s="2"/>
      <c r="T17" s="2"/>
      <c r="U17" s="2"/>
      <c r="X17" s="2"/>
      <c r="Y17" s="2"/>
    </row>
    <row r="18" spans="1:25">
      <c r="A18" s="3"/>
      <c r="B18" s="3">
        <v>1</v>
      </c>
      <c r="C18">
        <f>85*9.81</f>
        <v>833.85</v>
      </c>
      <c r="D18" s="44">
        <v>1.95</v>
      </c>
      <c r="E18" s="3" t="s">
        <v>90</v>
      </c>
      <c r="H18" s="2"/>
      <c r="K18" s="2"/>
      <c r="N18" s="2"/>
      <c r="Q18" s="2"/>
      <c r="T18" s="2"/>
      <c r="U18" s="2"/>
      <c r="X18" s="2"/>
      <c r="Y18" s="2"/>
    </row>
    <row r="19" spans="1:25">
      <c r="A19" s="3" t="s">
        <v>337</v>
      </c>
      <c r="B19" s="3">
        <v>1</v>
      </c>
      <c r="C19">
        <f>67*9.81</f>
        <v>657.27</v>
      </c>
      <c r="D19" s="44">
        <v>1.79</v>
      </c>
      <c r="E19" s="3" t="s">
        <v>52</v>
      </c>
      <c r="F19">
        <v>4.5999999999999999E-2</v>
      </c>
      <c r="G19">
        <v>1555.33</v>
      </c>
      <c r="H19" s="2">
        <f t="shared" si="2"/>
        <v>2.3663486847110016</v>
      </c>
      <c r="I19">
        <v>0.10929999999999999</v>
      </c>
      <c r="J19">
        <v>1622.59</v>
      </c>
      <c r="K19" s="2">
        <f t="shared" si="3"/>
        <v>2.4686810595341337</v>
      </c>
      <c r="L19">
        <v>4.5999999999999999E-2</v>
      </c>
      <c r="M19">
        <v>985.99379999999996</v>
      </c>
      <c r="N19" s="2">
        <f>M19/C19</f>
        <v>1.5001351042950386</v>
      </c>
      <c r="O19">
        <v>9.5799999999999996E-2</v>
      </c>
      <c r="P19">
        <v>976.65890000000002</v>
      </c>
      <c r="Q19" s="2">
        <f t="shared" ref="Q19:Q30" si="8">P19/C19</f>
        <v>1.4859325695680619</v>
      </c>
      <c r="R19">
        <v>3.4500000000000003E-2</v>
      </c>
      <c r="S19">
        <v>-15.31</v>
      </c>
      <c r="T19" s="2">
        <f t="shared" si="4"/>
        <v>15.31</v>
      </c>
      <c r="U19" s="2">
        <f t="shared" ref="U19:U30" si="9">ABS(T19/(C19*D19)*1000)</f>
        <v>13.01302756203436</v>
      </c>
      <c r="V19">
        <v>8.0500000000000002E-2</v>
      </c>
      <c r="W19">
        <v>9.09</v>
      </c>
      <c r="X19" s="2">
        <f t="shared" si="5"/>
        <v>9.09</v>
      </c>
      <c r="Y19" s="2">
        <f t="shared" ref="Y19:Y30" si="10">ABS(X19/(C19*D19)*1000)</f>
        <v>7.7262194996010667</v>
      </c>
    </row>
    <row r="20" spans="1:25">
      <c r="A20" s="3" t="s">
        <v>337</v>
      </c>
      <c r="B20" s="3">
        <v>1</v>
      </c>
      <c r="C20">
        <f>67*9.81</f>
        <v>657.27</v>
      </c>
      <c r="D20" s="44">
        <v>1.79</v>
      </c>
      <c r="E20" s="3" t="s">
        <v>52</v>
      </c>
      <c r="F20">
        <v>4.5999999999999999E-2</v>
      </c>
      <c r="G20">
        <v>1555.33</v>
      </c>
      <c r="H20" s="2">
        <f t="shared" si="2"/>
        <v>2.3663486847110016</v>
      </c>
      <c r="I20">
        <v>0.10929999999999999</v>
      </c>
      <c r="J20">
        <v>1622.59</v>
      </c>
      <c r="K20" s="2">
        <f t="shared" si="3"/>
        <v>2.4686810595341337</v>
      </c>
      <c r="L20">
        <v>4.5999999999999999E-2</v>
      </c>
      <c r="M20">
        <v>985.99379999999996</v>
      </c>
      <c r="N20" s="2">
        <f>M20/C20</f>
        <v>1.5001351042950386</v>
      </c>
      <c r="O20">
        <v>9.5799999999999996E-2</v>
      </c>
      <c r="P20">
        <v>976.65890000000002</v>
      </c>
      <c r="Q20" s="2">
        <f t="shared" si="8"/>
        <v>1.4859325695680619</v>
      </c>
      <c r="R20">
        <v>3.4500000000000003E-2</v>
      </c>
      <c r="S20">
        <v>-15.31</v>
      </c>
      <c r="T20" s="2">
        <f t="shared" si="4"/>
        <v>15.31</v>
      </c>
      <c r="U20" s="2">
        <f t="shared" si="9"/>
        <v>13.01302756203436</v>
      </c>
      <c r="V20">
        <v>8.0500000000000002E-2</v>
      </c>
      <c r="W20">
        <v>9.09</v>
      </c>
      <c r="X20" s="2">
        <f t="shared" si="5"/>
        <v>9.09</v>
      </c>
      <c r="Y20" s="2">
        <f t="shared" si="10"/>
        <v>7.7262194996010667</v>
      </c>
    </row>
    <row r="21" spans="1:25">
      <c r="A21" s="3" t="s">
        <v>338</v>
      </c>
      <c r="B21" s="3">
        <v>1</v>
      </c>
      <c r="C21">
        <f>67*9.81</f>
        <v>657.27</v>
      </c>
      <c r="D21" s="44">
        <v>1.79</v>
      </c>
      <c r="E21" s="3" t="s">
        <v>52</v>
      </c>
      <c r="F21">
        <v>4.9500000000000002E-2</v>
      </c>
      <c r="G21">
        <v>1650.54</v>
      </c>
      <c r="H21" s="2">
        <f t="shared" si="2"/>
        <v>2.5112054406864761</v>
      </c>
      <c r="I21">
        <v>0.1008</v>
      </c>
      <c r="J21">
        <v>1647.48</v>
      </c>
      <c r="K21" s="2">
        <f t="shared" si="3"/>
        <v>2.5065498197087956</v>
      </c>
      <c r="L21">
        <v>4.58E-2</v>
      </c>
      <c r="M21">
        <v>985.29920000000004</v>
      </c>
      <c r="N21" s="2">
        <f>M21/C21</f>
        <v>1.4990783087620005</v>
      </c>
      <c r="O21">
        <v>9.7199999999999995E-2</v>
      </c>
      <c r="P21">
        <v>934.21140000000003</v>
      </c>
      <c r="Q21" s="2">
        <f t="shared" si="8"/>
        <v>1.4213510429503857</v>
      </c>
      <c r="R21">
        <v>3.6700000000000003E-2</v>
      </c>
      <c r="S21">
        <v>-7.78</v>
      </c>
      <c r="T21" s="2">
        <f t="shared" si="4"/>
        <v>7.78</v>
      </c>
      <c r="U21" s="2">
        <f t="shared" si="9"/>
        <v>6.6127599237509687</v>
      </c>
      <c r="V21">
        <v>8.7999999999999995E-2</v>
      </c>
      <c r="W21">
        <v>7.38</v>
      </c>
      <c r="X21" s="2">
        <f t="shared" si="5"/>
        <v>7.38</v>
      </c>
      <c r="Y21" s="2">
        <f t="shared" si="10"/>
        <v>6.2727722670028463</v>
      </c>
    </row>
    <row r="22" spans="1:25">
      <c r="A22" s="3" t="s">
        <v>339</v>
      </c>
      <c r="B22" s="3">
        <v>1</v>
      </c>
      <c r="C22">
        <f>72.5*9.81</f>
        <v>711.22500000000002</v>
      </c>
      <c r="D22" s="44">
        <v>1.79</v>
      </c>
      <c r="E22" s="3" t="s">
        <v>53</v>
      </c>
      <c r="F22">
        <v>3.9699999999999999E-2</v>
      </c>
      <c r="G22">
        <v>1671.19</v>
      </c>
      <c r="H22" s="2">
        <f t="shared" si="2"/>
        <v>2.349734612815916</v>
      </c>
      <c r="I22">
        <v>0.13600000000000001</v>
      </c>
      <c r="J22">
        <v>1491.03</v>
      </c>
      <c r="K22" s="2">
        <f t="shared" si="3"/>
        <v>2.0964251819044604</v>
      </c>
      <c r="N22" s="2"/>
      <c r="O22">
        <v>6.5199999999999994E-2</v>
      </c>
      <c r="P22">
        <v>1292.8189</v>
      </c>
      <c r="Q22" s="2">
        <f t="shared" si="8"/>
        <v>1.8177354564308059</v>
      </c>
      <c r="R22">
        <v>3.6799999999999999E-2</v>
      </c>
      <c r="S22">
        <v>9.76</v>
      </c>
      <c r="T22" s="2">
        <f t="shared" si="4"/>
        <v>9.76</v>
      </c>
      <c r="U22" s="2">
        <f t="shared" si="9"/>
        <v>7.6663699483010959</v>
      </c>
      <c r="V22">
        <v>0.1303</v>
      </c>
      <c r="W22">
        <v>-20.43</v>
      </c>
      <c r="X22" s="2">
        <f t="shared" si="5"/>
        <v>20.43</v>
      </c>
      <c r="Y22" s="2">
        <f t="shared" si="10"/>
        <v>16.047534635634364</v>
      </c>
    </row>
    <row r="23" spans="1:25">
      <c r="A23" s="3" t="s">
        <v>340</v>
      </c>
      <c r="B23" s="3">
        <v>1</v>
      </c>
      <c r="C23">
        <f>72.5*9.81</f>
        <v>711.22500000000002</v>
      </c>
      <c r="D23" s="44">
        <v>1.79</v>
      </c>
      <c r="E23" s="3" t="s">
        <v>53</v>
      </c>
      <c r="H23" s="2"/>
      <c r="I23">
        <v>0.13070000000000001</v>
      </c>
      <c r="J23">
        <v>1611.33</v>
      </c>
      <c r="K23" s="2">
        <f t="shared" si="3"/>
        <v>2.265569967309923</v>
      </c>
      <c r="L23">
        <v>8.0000000000000002E-3</v>
      </c>
      <c r="M23">
        <v>7.7957000000000001</v>
      </c>
      <c r="N23" s="2">
        <f>M23/C23</f>
        <v>1.0960947660726212E-2</v>
      </c>
      <c r="O23">
        <v>7.1999999999999995E-2</v>
      </c>
      <c r="P23">
        <v>904.43470000000002</v>
      </c>
      <c r="Q23" s="2">
        <f t="shared" si="8"/>
        <v>1.2716576329572218</v>
      </c>
      <c r="R23">
        <v>3.2000000000000001E-2</v>
      </c>
      <c r="S23">
        <v>-1.65</v>
      </c>
      <c r="T23" s="2">
        <f t="shared" si="4"/>
        <v>1.65</v>
      </c>
      <c r="U23" s="2">
        <f t="shared" si="9"/>
        <v>1.2960563949484434</v>
      </c>
      <c r="V23">
        <v>0.12529999999999999</v>
      </c>
      <c r="W23">
        <v>-14.54</v>
      </c>
      <c r="X23" s="2">
        <f t="shared" si="5"/>
        <v>14.54</v>
      </c>
      <c r="Y23" s="2">
        <f t="shared" si="10"/>
        <v>11.421006050030526</v>
      </c>
    </row>
    <row r="24" spans="1:25">
      <c r="A24" s="3" t="s">
        <v>341</v>
      </c>
      <c r="B24" s="3">
        <v>1</v>
      </c>
      <c r="C24">
        <f>72.5*9.81</f>
        <v>711.22500000000002</v>
      </c>
      <c r="D24" s="44">
        <v>1.79</v>
      </c>
      <c r="E24" s="3" t="s">
        <v>53</v>
      </c>
      <c r="F24">
        <v>3.6299999999999999E-2</v>
      </c>
      <c r="G24">
        <v>1809.96</v>
      </c>
      <c r="H24" s="2">
        <f t="shared" si="2"/>
        <v>2.5448486765791416</v>
      </c>
      <c r="I24">
        <v>0.13769999999999999</v>
      </c>
      <c r="J24">
        <v>1577.07</v>
      </c>
      <c r="K24" s="2">
        <f t="shared" si="3"/>
        <v>2.2173995571021825</v>
      </c>
      <c r="L24">
        <v>4.8300000000000003E-2</v>
      </c>
      <c r="M24">
        <v>997.01700000000005</v>
      </c>
      <c r="N24" s="2"/>
      <c r="O24">
        <v>0.13289999999999999</v>
      </c>
      <c r="P24">
        <v>753.82380000000001</v>
      </c>
      <c r="Q24" s="2">
        <f t="shared" si="8"/>
        <v>1.0598949699462195</v>
      </c>
      <c r="R24">
        <v>5.5599999999999997E-2</v>
      </c>
      <c r="S24">
        <v>12.19</v>
      </c>
      <c r="T24" s="2">
        <f t="shared" si="4"/>
        <v>12.19</v>
      </c>
      <c r="U24" s="2">
        <f t="shared" si="9"/>
        <v>9.5751075481342571</v>
      </c>
      <c r="V24">
        <v>0.11119999999999999</v>
      </c>
      <c r="W24">
        <v>-15.43</v>
      </c>
      <c r="X24" s="2">
        <f t="shared" si="5"/>
        <v>15.43</v>
      </c>
      <c r="Y24" s="2">
        <f t="shared" si="10"/>
        <v>12.120091014578474</v>
      </c>
    </row>
    <row r="25" spans="1:25">
      <c r="A25" s="3" t="s">
        <v>342</v>
      </c>
      <c r="B25" s="3">
        <v>1</v>
      </c>
      <c r="C25">
        <f>62*9.81</f>
        <v>608.22</v>
      </c>
      <c r="D25" s="44">
        <v>1.66</v>
      </c>
      <c r="E25" s="3" t="s">
        <v>54</v>
      </c>
      <c r="F25">
        <v>3.6799999999999999E-2</v>
      </c>
      <c r="G25">
        <v>1862.48</v>
      </c>
      <c r="H25" s="2">
        <f t="shared" si="2"/>
        <v>3.0621814475025482</v>
      </c>
      <c r="I25">
        <v>0.11269999999999999</v>
      </c>
      <c r="J25">
        <v>1281.3900000000001</v>
      </c>
      <c r="K25" s="2">
        <f t="shared" si="3"/>
        <v>2.1067870178553814</v>
      </c>
      <c r="L25">
        <v>4.1200000000000001E-2</v>
      </c>
      <c r="M25">
        <v>993.09349999999995</v>
      </c>
      <c r="N25" s="2">
        <f t="shared" ref="N25:N30" si="11">M25/C25</f>
        <v>1.6327866561441582</v>
      </c>
      <c r="O25">
        <v>0.1018</v>
      </c>
      <c r="P25">
        <v>734.79280000000006</v>
      </c>
      <c r="Q25" s="2">
        <f t="shared" si="8"/>
        <v>1.2081036467067838</v>
      </c>
      <c r="R25">
        <v>4.9799999999999997E-2</v>
      </c>
      <c r="S25">
        <v>7.25</v>
      </c>
      <c r="T25" s="2">
        <f t="shared" si="4"/>
        <v>7.25</v>
      </c>
      <c r="U25" s="2">
        <f t="shared" si="9"/>
        <v>7.1807403234324294</v>
      </c>
      <c r="V25">
        <v>0.1928</v>
      </c>
      <c r="W25">
        <v>-6.94</v>
      </c>
      <c r="X25" s="2">
        <f t="shared" si="5"/>
        <v>6.94</v>
      </c>
      <c r="Y25" s="2">
        <f t="shared" si="10"/>
        <v>6.8737017716718709</v>
      </c>
    </row>
    <row r="26" spans="1:25">
      <c r="A26" s="3" t="s">
        <v>343</v>
      </c>
      <c r="B26" s="3">
        <v>1</v>
      </c>
      <c r="C26">
        <f>62*9.81</f>
        <v>608.22</v>
      </c>
      <c r="D26" s="44">
        <v>1.66</v>
      </c>
      <c r="E26" s="3" t="s">
        <v>54</v>
      </c>
      <c r="F26">
        <v>5.0700000000000002E-2</v>
      </c>
      <c r="G26">
        <v>1586.99</v>
      </c>
      <c r="H26" s="2">
        <f t="shared" si="2"/>
        <v>2.6092367893196537</v>
      </c>
      <c r="I26">
        <v>0.12670000000000001</v>
      </c>
      <c r="J26">
        <v>1154.75</v>
      </c>
      <c r="K26" s="2">
        <f t="shared" si="3"/>
        <v>1.8985728848114167</v>
      </c>
      <c r="L26">
        <v>5.7000000000000002E-2</v>
      </c>
      <c r="M26">
        <v>837.42619999999999</v>
      </c>
      <c r="N26" s="2">
        <f t="shared" si="11"/>
        <v>1.3768475222781229</v>
      </c>
      <c r="O26">
        <v>0.114</v>
      </c>
      <c r="P26">
        <v>593.57579999999996</v>
      </c>
      <c r="Q26" s="2">
        <f t="shared" si="8"/>
        <v>0.97592285686100411</v>
      </c>
      <c r="R26">
        <v>5.7000000000000002E-2</v>
      </c>
      <c r="S26">
        <v>9.18</v>
      </c>
      <c r="T26" s="2">
        <f t="shared" si="4"/>
        <v>9.18</v>
      </c>
      <c r="U26" s="2">
        <f t="shared" si="9"/>
        <v>9.0923029198772003</v>
      </c>
      <c r="V26">
        <v>0.1013</v>
      </c>
      <c r="W26">
        <v>4.3499999999999996</v>
      </c>
      <c r="X26" s="2">
        <f t="shared" si="5"/>
        <v>4.3499999999999996</v>
      </c>
      <c r="Y26" s="2">
        <f t="shared" si="10"/>
        <v>4.308444194059458</v>
      </c>
    </row>
    <row r="27" spans="1:25">
      <c r="A27" s="3" t="s">
        <v>344</v>
      </c>
      <c r="B27" s="3">
        <v>1</v>
      </c>
      <c r="C27">
        <f>62*9.81</f>
        <v>608.22</v>
      </c>
      <c r="D27" s="44">
        <v>1.66</v>
      </c>
      <c r="E27" s="3" t="s">
        <v>54</v>
      </c>
      <c r="F27">
        <v>3.3799999999999997E-2</v>
      </c>
      <c r="G27">
        <v>3183.78</v>
      </c>
      <c r="H27" s="2">
        <f t="shared" si="2"/>
        <v>5.234586169478149</v>
      </c>
      <c r="I27">
        <v>0.10580000000000001</v>
      </c>
      <c r="J27">
        <v>1314.98</v>
      </c>
      <c r="K27" s="2">
        <f t="shared" si="3"/>
        <v>2.1620137450264707</v>
      </c>
      <c r="L27">
        <v>3.5999999999999997E-2</v>
      </c>
      <c r="M27">
        <v>1287.9629</v>
      </c>
      <c r="N27" s="2">
        <f t="shared" si="11"/>
        <v>2.117593798296669</v>
      </c>
      <c r="O27">
        <v>9.4500000000000001E-2</v>
      </c>
      <c r="P27">
        <v>686.21190000000001</v>
      </c>
      <c r="Q27" s="2">
        <f t="shared" si="8"/>
        <v>1.1282297523922264</v>
      </c>
      <c r="R27">
        <v>2.7E-2</v>
      </c>
      <c r="S27">
        <v>6.15</v>
      </c>
      <c r="T27" s="2">
        <f t="shared" si="4"/>
        <v>6.15</v>
      </c>
      <c r="U27" s="2">
        <f t="shared" si="9"/>
        <v>6.0912486881530263</v>
      </c>
      <c r="V27">
        <v>0.20250000000000001</v>
      </c>
      <c r="W27">
        <v>-7.71</v>
      </c>
      <c r="X27" s="2">
        <f t="shared" si="5"/>
        <v>7.71</v>
      </c>
      <c r="Y27" s="2">
        <f t="shared" si="10"/>
        <v>7.6363459163674525</v>
      </c>
    </row>
    <row r="28" spans="1:25">
      <c r="A28" s="3" t="s">
        <v>345</v>
      </c>
      <c r="B28" s="3">
        <v>1</v>
      </c>
      <c r="C28">
        <f>55.5*9.81</f>
        <v>544.45500000000004</v>
      </c>
      <c r="D28" s="44">
        <v>1.55</v>
      </c>
      <c r="E28" s="3" t="s">
        <v>55</v>
      </c>
      <c r="F28">
        <v>3.9600000000000003E-2</v>
      </c>
      <c r="G28">
        <v>1394.04</v>
      </c>
      <c r="H28" s="2">
        <f t="shared" si="2"/>
        <v>2.5604319916246521</v>
      </c>
      <c r="I28">
        <v>0.1188</v>
      </c>
      <c r="J28">
        <v>1007.23</v>
      </c>
      <c r="K28" s="2">
        <f t="shared" si="3"/>
        <v>1.8499784187857582</v>
      </c>
      <c r="L28">
        <v>4.58E-2</v>
      </c>
      <c r="M28">
        <v>784.96370000000002</v>
      </c>
      <c r="N28" s="2">
        <f t="shared" si="11"/>
        <v>1.4417421090815585</v>
      </c>
      <c r="O28">
        <v>0.11459999999999999</v>
      </c>
      <c r="P28">
        <v>594.91229999999996</v>
      </c>
      <c r="Q28" s="2">
        <f t="shared" si="8"/>
        <v>1.0926748767115737</v>
      </c>
      <c r="R28">
        <v>3.7499999999999999E-2</v>
      </c>
      <c r="S28">
        <v>-6.37</v>
      </c>
      <c r="T28" s="2">
        <f t="shared" si="4"/>
        <v>6.37</v>
      </c>
      <c r="U28" s="2">
        <f t="shared" si="9"/>
        <v>7.5482407533310161</v>
      </c>
      <c r="V28">
        <v>7.4999999999999997E-2</v>
      </c>
      <c r="W28">
        <v>-4.66</v>
      </c>
      <c r="X28" s="2">
        <f t="shared" si="5"/>
        <v>4.66</v>
      </c>
      <c r="Y28" s="2">
        <f t="shared" si="10"/>
        <v>5.5219469247288124</v>
      </c>
    </row>
    <row r="29" spans="1:25">
      <c r="A29" s="3" t="s">
        <v>346</v>
      </c>
      <c r="B29" s="3">
        <v>1</v>
      </c>
      <c r="C29">
        <f>55.5*9.81</f>
        <v>544.45500000000004</v>
      </c>
      <c r="D29" s="44">
        <v>1.55</v>
      </c>
      <c r="E29" s="3" t="s">
        <v>55</v>
      </c>
      <c r="F29">
        <v>3.4000000000000002E-2</v>
      </c>
      <c r="G29">
        <v>1650.12</v>
      </c>
      <c r="H29" s="2">
        <f t="shared" si="2"/>
        <v>3.0307738931592136</v>
      </c>
      <c r="I29">
        <v>0.114</v>
      </c>
      <c r="J29">
        <v>1176.3599999999999</v>
      </c>
      <c r="K29" s="2">
        <f t="shared" si="3"/>
        <v>2.160619334931261</v>
      </c>
      <c r="L29">
        <v>0.04</v>
      </c>
      <c r="M29">
        <v>818.04449999999997</v>
      </c>
      <c r="N29" s="2">
        <f t="shared" si="11"/>
        <v>1.5025015841529601</v>
      </c>
      <c r="O29">
        <v>0.124</v>
      </c>
      <c r="P29">
        <v>577.28319999999997</v>
      </c>
      <c r="Q29" s="2">
        <f t="shared" si="8"/>
        <v>1.0602955248826806</v>
      </c>
      <c r="R29">
        <v>0.04</v>
      </c>
      <c r="S29">
        <v>-4.8</v>
      </c>
      <c r="T29" s="2">
        <f t="shared" si="4"/>
        <v>4.8</v>
      </c>
      <c r="U29" s="2">
        <f t="shared" si="9"/>
        <v>5.6878423259009221</v>
      </c>
      <c r="V29">
        <v>0.114</v>
      </c>
      <c r="W29">
        <v>-8.84</v>
      </c>
      <c r="X29" s="2">
        <f t="shared" si="5"/>
        <v>8.84</v>
      </c>
      <c r="Y29" s="2">
        <f t="shared" si="10"/>
        <v>10.475109616867531</v>
      </c>
    </row>
    <row r="30" spans="1:25">
      <c r="A30" s="3" t="s">
        <v>347</v>
      </c>
      <c r="B30" s="3">
        <v>1</v>
      </c>
      <c r="C30">
        <f>55.5*9.81</f>
        <v>544.45500000000004</v>
      </c>
      <c r="D30" s="44">
        <v>1.55</v>
      </c>
      <c r="E30" s="3" t="s">
        <v>55</v>
      </c>
      <c r="F30">
        <v>0.04</v>
      </c>
      <c r="G30">
        <v>1356.09</v>
      </c>
      <c r="H30" s="2">
        <f t="shared" si="2"/>
        <v>2.4907292613714627</v>
      </c>
      <c r="I30">
        <v>0.11</v>
      </c>
      <c r="J30">
        <v>1215.46</v>
      </c>
      <c r="K30" s="2">
        <f t="shared" si="3"/>
        <v>2.2324342691315167</v>
      </c>
      <c r="L30">
        <v>4.3999999999999997E-2</v>
      </c>
      <c r="M30">
        <v>755.47220000000004</v>
      </c>
      <c r="N30" s="2">
        <f t="shared" si="11"/>
        <v>1.3875750980338135</v>
      </c>
      <c r="O30">
        <v>0.11</v>
      </c>
      <c r="P30">
        <v>634.92849999999999</v>
      </c>
      <c r="Q30" s="2">
        <f t="shared" si="8"/>
        <v>1.1661725946129615</v>
      </c>
      <c r="R30">
        <v>5.3999999999999999E-2</v>
      </c>
      <c r="S30">
        <v>2.4900000000000002</v>
      </c>
      <c r="T30" s="2">
        <f t="shared" si="4"/>
        <v>2.4900000000000002</v>
      </c>
      <c r="U30" s="2">
        <f t="shared" si="9"/>
        <v>2.9505682065611034</v>
      </c>
      <c r="V30">
        <v>0.126</v>
      </c>
      <c r="W30">
        <v>-2.2799999999999998</v>
      </c>
      <c r="X30" s="2">
        <f t="shared" si="5"/>
        <v>2.2799999999999998</v>
      </c>
      <c r="Y30" s="2">
        <f t="shared" si="10"/>
        <v>2.701725104802938</v>
      </c>
    </row>
    <row r="31" spans="1:25">
      <c r="A31" s="3"/>
      <c r="B31" s="3">
        <v>1</v>
      </c>
      <c r="C31">
        <f>97*9.81</f>
        <v>951.57</v>
      </c>
      <c r="D31" s="44">
        <v>1.75</v>
      </c>
      <c r="E31" s="3" t="s">
        <v>56</v>
      </c>
      <c r="H31" s="2"/>
      <c r="K31" s="2"/>
      <c r="N31" s="2"/>
      <c r="Q31" s="2"/>
      <c r="T31" s="2"/>
      <c r="U31" s="2"/>
      <c r="X31" s="2"/>
      <c r="Y31" s="2"/>
    </row>
    <row r="32" spans="1:25">
      <c r="A32" s="3"/>
      <c r="B32" s="3">
        <v>1</v>
      </c>
      <c r="C32">
        <f>97*9.81</f>
        <v>951.57</v>
      </c>
      <c r="D32" s="44">
        <v>1.75</v>
      </c>
      <c r="E32" s="3" t="s">
        <v>56</v>
      </c>
      <c r="H32" s="2"/>
      <c r="K32" s="2"/>
      <c r="N32" s="2"/>
      <c r="Q32" s="2"/>
      <c r="T32" s="2"/>
      <c r="U32" s="2"/>
      <c r="X32" s="2"/>
      <c r="Y32" s="2"/>
    </row>
    <row r="33" spans="1:25">
      <c r="A33" s="3"/>
      <c r="B33" s="3">
        <v>1</v>
      </c>
      <c r="C33">
        <f>97*9.81</f>
        <v>951.57</v>
      </c>
      <c r="D33" s="44">
        <v>1.75</v>
      </c>
      <c r="E33" s="3" t="s">
        <v>56</v>
      </c>
      <c r="H33" s="2"/>
      <c r="K33" s="2"/>
      <c r="N33" s="2"/>
      <c r="Q33" s="2"/>
      <c r="T33" s="2"/>
      <c r="U33" s="2"/>
      <c r="X33" s="2"/>
      <c r="Y33" s="2"/>
    </row>
    <row r="34" spans="1:25">
      <c r="A34" s="3" t="s">
        <v>348</v>
      </c>
      <c r="B34" s="3">
        <v>1</v>
      </c>
      <c r="C34">
        <f>88*9.81</f>
        <v>863.28000000000009</v>
      </c>
      <c r="D34" s="44">
        <v>1.81</v>
      </c>
      <c r="E34" s="3" t="s">
        <v>57</v>
      </c>
      <c r="F34">
        <v>3.85E-2</v>
      </c>
      <c r="G34">
        <v>2738.43</v>
      </c>
      <c r="H34" s="2">
        <f t="shared" si="2"/>
        <v>3.1721226021684732</v>
      </c>
      <c r="I34">
        <v>0.1082</v>
      </c>
      <c r="J34">
        <v>2087.1</v>
      </c>
      <c r="K34" s="2">
        <f t="shared" si="3"/>
        <v>2.4176396997497913</v>
      </c>
      <c r="L34">
        <v>4.2200000000000001E-2</v>
      </c>
      <c r="M34">
        <v>1642.7294999999999</v>
      </c>
      <c r="N34" s="2">
        <f t="shared" ref="N34:N42" si="12">M34/C34</f>
        <v>1.902893035863219</v>
      </c>
      <c r="O34">
        <v>0.1027</v>
      </c>
      <c r="P34">
        <v>1376.5016000000001</v>
      </c>
      <c r="Q34" s="2">
        <f t="shared" ref="Q34:Q42" si="13">P34/C34</f>
        <v>1.5945018997312574</v>
      </c>
      <c r="R34">
        <v>3.1199999999999999E-2</v>
      </c>
      <c r="S34">
        <v>-17.04</v>
      </c>
      <c r="T34" s="2">
        <f t="shared" si="4"/>
        <v>17.04</v>
      </c>
      <c r="U34" s="2">
        <f t="shared" ref="U34:U42" si="14">ABS(T34/(C34*D34)*1000)</f>
        <v>10.905343157357954</v>
      </c>
      <c r="V34">
        <v>6.0499999999999998E-2</v>
      </c>
      <c r="W34">
        <v>14.73</v>
      </c>
      <c r="X34" s="2">
        <f t="shared" si="5"/>
        <v>14.73</v>
      </c>
      <c r="Y34" s="2">
        <f t="shared" ref="Y34:Y42" si="15">ABS(X34/(C34*D34)*1000)</f>
        <v>9.4269779758147116</v>
      </c>
    </row>
    <row r="35" spans="1:25">
      <c r="A35" s="3" t="s">
        <v>349</v>
      </c>
      <c r="B35" s="3">
        <v>1</v>
      </c>
      <c r="C35">
        <f>88*9.81</f>
        <v>863.28000000000009</v>
      </c>
      <c r="D35" s="44">
        <v>1.81</v>
      </c>
      <c r="E35" s="3" t="s">
        <v>57</v>
      </c>
      <c r="F35">
        <v>4.2000000000000003E-2</v>
      </c>
      <c r="G35">
        <v>2408.7600000000002</v>
      </c>
      <c r="H35" s="2">
        <f t="shared" si="2"/>
        <v>2.7902418682235197</v>
      </c>
      <c r="I35">
        <v>9.9699999999999997E-2</v>
      </c>
      <c r="J35">
        <v>2100</v>
      </c>
      <c r="K35" s="2">
        <f t="shared" si="3"/>
        <v>2.4325827078120654</v>
      </c>
      <c r="L35">
        <v>4.5499999999999999E-2</v>
      </c>
      <c r="M35">
        <v>1358.9378999999999</v>
      </c>
      <c r="N35" s="2">
        <f t="shared" si="12"/>
        <v>1.5741565888240197</v>
      </c>
      <c r="O35">
        <v>9.8000000000000004E-2</v>
      </c>
      <c r="P35">
        <v>1191.5762999999999</v>
      </c>
      <c r="Q35" s="2">
        <f t="shared" si="13"/>
        <v>1.3802894773422294</v>
      </c>
      <c r="R35">
        <v>3.15E-2</v>
      </c>
      <c r="S35">
        <v>-14.82</v>
      </c>
      <c r="T35" s="2">
        <f t="shared" si="4"/>
        <v>14.82</v>
      </c>
      <c r="U35" s="2">
        <f t="shared" si="14"/>
        <v>9.4845766192514631</v>
      </c>
      <c r="V35">
        <v>9.8000000000000004E-2</v>
      </c>
      <c r="W35">
        <v>5.54</v>
      </c>
      <c r="X35" s="2">
        <f t="shared" si="5"/>
        <v>5.54</v>
      </c>
      <c r="Y35" s="2">
        <f t="shared" si="15"/>
        <v>3.5455164959954852</v>
      </c>
    </row>
    <row r="36" spans="1:25">
      <c r="A36" s="3" t="s">
        <v>350</v>
      </c>
      <c r="B36" s="3">
        <v>1</v>
      </c>
      <c r="C36">
        <f>88*9.81</f>
        <v>863.28000000000009</v>
      </c>
      <c r="D36" s="44">
        <v>1.81</v>
      </c>
      <c r="E36" s="3" t="s">
        <v>57</v>
      </c>
      <c r="F36">
        <v>4.2200000000000001E-2</v>
      </c>
      <c r="G36">
        <v>2960.54</v>
      </c>
      <c r="H36" s="2">
        <f t="shared" si="2"/>
        <v>3.4294087665647295</v>
      </c>
      <c r="I36">
        <v>9.9699999999999997E-2</v>
      </c>
      <c r="J36">
        <v>2116.0100000000002</v>
      </c>
      <c r="K36" s="2">
        <f t="shared" si="3"/>
        <v>2.4511282550273377</v>
      </c>
      <c r="L36">
        <v>4.7899999999999998E-2</v>
      </c>
      <c r="M36">
        <v>1911.9612999999999</v>
      </c>
      <c r="N36" s="2">
        <f t="shared" si="12"/>
        <v>2.2147638078027985</v>
      </c>
      <c r="O36">
        <v>9.7799999999999998E-2</v>
      </c>
      <c r="P36">
        <v>1421.4231</v>
      </c>
      <c r="Q36" s="2">
        <f t="shared" si="13"/>
        <v>1.6465377397831524</v>
      </c>
      <c r="R36">
        <v>3.4500000000000003E-2</v>
      </c>
      <c r="S36">
        <v>-25.54</v>
      </c>
      <c r="T36" s="2">
        <f t="shared" si="4"/>
        <v>25.54</v>
      </c>
      <c r="U36" s="2">
        <f t="shared" si="14"/>
        <v>16.345215037495432</v>
      </c>
      <c r="V36">
        <v>6.13E-2</v>
      </c>
      <c r="W36">
        <v>16.16</v>
      </c>
      <c r="X36" s="2">
        <f t="shared" si="5"/>
        <v>16.16</v>
      </c>
      <c r="Y36" s="2">
        <f t="shared" si="15"/>
        <v>10.342156421531959</v>
      </c>
    </row>
    <row r="37" spans="1:25">
      <c r="A37" s="3" t="s">
        <v>351</v>
      </c>
      <c r="B37" s="3">
        <v>1</v>
      </c>
      <c r="C37">
        <f>115.5*9.81</f>
        <v>1133.0550000000001</v>
      </c>
      <c r="D37" s="44">
        <v>2.02</v>
      </c>
      <c r="E37" s="3" t="s">
        <v>58</v>
      </c>
      <c r="F37">
        <v>4.2000000000000003E-2</v>
      </c>
      <c r="G37">
        <v>3692.99</v>
      </c>
      <c r="H37" s="2">
        <f t="shared" si="2"/>
        <v>3.2593210391375527</v>
      </c>
      <c r="I37">
        <v>0.1167</v>
      </c>
      <c r="J37">
        <v>2450.4299999999998</v>
      </c>
      <c r="K37" s="2">
        <f t="shared" si="3"/>
        <v>2.1626752452440523</v>
      </c>
      <c r="L37">
        <v>4.6699999999999998E-2</v>
      </c>
      <c r="M37">
        <v>1887.404</v>
      </c>
      <c r="N37" s="2">
        <f t="shared" si="12"/>
        <v>1.6657655630132693</v>
      </c>
      <c r="O37">
        <v>0.10730000000000001</v>
      </c>
      <c r="P37">
        <v>1430.7804000000001</v>
      </c>
      <c r="Q37" s="2">
        <f t="shared" si="13"/>
        <v>1.2627634139560746</v>
      </c>
      <c r="R37">
        <v>4.6699999999999998E-2</v>
      </c>
      <c r="S37">
        <v>-1.94</v>
      </c>
      <c r="T37" s="2">
        <f t="shared" si="4"/>
        <v>1.94</v>
      </c>
      <c r="U37" s="2">
        <f t="shared" si="14"/>
        <v>0.8476164348632329</v>
      </c>
      <c r="V37">
        <v>8.6300000000000002E-2</v>
      </c>
      <c r="W37">
        <v>-11.77</v>
      </c>
      <c r="X37" s="2">
        <f t="shared" si="5"/>
        <v>11.77</v>
      </c>
      <c r="Y37" s="2">
        <f t="shared" si="15"/>
        <v>5.1424976486289955</v>
      </c>
    </row>
    <row r="38" spans="1:25">
      <c r="A38" s="3" t="s">
        <v>352</v>
      </c>
      <c r="B38" s="3">
        <v>1</v>
      </c>
      <c r="C38">
        <f>115.5*9.81</f>
        <v>1133.0550000000001</v>
      </c>
      <c r="D38" s="44">
        <v>2.02</v>
      </c>
      <c r="E38" s="3" t="s">
        <v>58</v>
      </c>
      <c r="F38">
        <v>4.2000000000000003E-2</v>
      </c>
      <c r="G38">
        <v>2879.07</v>
      </c>
      <c r="H38" s="2">
        <f t="shared" si="2"/>
        <v>2.5409799171267062</v>
      </c>
      <c r="I38">
        <v>0.1283</v>
      </c>
      <c r="J38">
        <v>2458.5100000000002</v>
      </c>
      <c r="K38" s="2">
        <f t="shared" si="3"/>
        <v>2.1698064083385185</v>
      </c>
      <c r="L38">
        <v>5.1299999999999998E-2</v>
      </c>
      <c r="M38">
        <v>1413.9408000000001</v>
      </c>
      <c r="N38" s="2">
        <f t="shared" si="12"/>
        <v>1.2479012934058806</v>
      </c>
      <c r="O38">
        <v>0.112</v>
      </c>
      <c r="P38">
        <v>1267.9947999999999</v>
      </c>
      <c r="Q38" s="2">
        <f t="shared" si="13"/>
        <v>1.1190937774424012</v>
      </c>
      <c r="R38">
        <v>4.2000000000000003E-2</v>
      </c>
      <c r="S38">
        <v>-27.71</v>
      </c>
      <c r="T38" s="2">
        <f t="shared" si="4"/>
        <v>27.71</v>
      </c>
      <c r="U38" s="2">
        <f t="shared" si="14"/>
        <v>12.106933716525868</v>
      </c>
      <c r="V38">
        <v>8.4000000000000005E-2</v>
      </c>
      <c r="W38">
        <v>-31.42</v>
      </c>
      <c r="X38" s="2">
        <f t="shared" si="5"/>
        <v>31.42</v>
      </c>
      <c r="Y38" s="2">
        <f t="shared" si="15"/>
        <v>13.727890919279783</v>
      </c>
    </row>
    <row r="39" spans="1:25">
      <c r="A39" s="3" t="s">
        <v>353</v>
      </c>
      <c r="B39" s="3">
        <v>1</v>
      </c>
      <c r="C39">
        <f>115.5*9.81</f>
        <v>1133.0550000000001</v>
      </c>
      <c r="D39" s="44">
        <v>2.02</v>
      </c>
      <c r="E39" s="3" t="s">
        <v>58</v>
      </c>
      <c r="F39">
        <v>3.9699999999999999E-2</v>
      </c>
      <c r="G39">
        <v>3790.9</v>
      </c>
      <c r="H39" s="2">
        <f t="shared" si="2"/>
        <v>3.3457334374765568</v>
      </c>
      <c r="I39">
        <v>0.11899999999999999</v>
      </c>
      <c r="J39">
        <v>2511.33</v>
      </c>
      <c r="K39" s="2">
        <f t="shared" si="3"/>
        <v>2.2164237393595192</v>
      </c>
      <c r="L39">
        <v>4.2000000000000003E-2</v>
      </c>
      <c r="M39">
        <v>2083.8730999999998</v>
      </c>
      <c r="N39" s="2">
        <f t="shared" si="12"/>
        <v>1.8391632356769969</v>
      </c>
      <c r="O39">
        <v>9.8000000000000004E-2</v>
      </c>
      <c r="P39">
        <v>1471.0106000000001</v>
      </c>
      <c r="Q39" s="2">
        <f t="shared" si="13"/>
        <v>1.2982693690950571</v>
      </c>
      <c r="R39">
        <v>1.17E-2</v>
      </c>
      <c r="S39">
        <v>5.74</v>
      </c>
      <c r="T39" s="2">
        <f t="shared" si="4"/>
        <v>5.74</v>
      </c>
      <c r="U39" s="2">
        <f t="shared" si="14"/>
        <v>2.5078960495437927</v>
      </c>
      <c r="V39">
        <v>0.154</v>
      </c>
      <c r="W39">
        <v>-27.86</v>
      </c>
      <c r="X39" s="2">
        <f t="shared" si="5"/>
        <v>27.86</v>
      </c>
      <c r="Y39" s="2">
        <f t="shared" si="15"/>
        <v>12.172471069736943</v>
      </c>
    </row>
    <row r="40" spans="1:25">
      <c r="A40" s="3" t="s">
        <v>354</v>
      </c>
      <c r="B40" s="3">
        <v>1</v>
      </c>
      <c r="C40">
        <f>99*9.91</f>
        <v>981.09</v>
      </c>
      <c r="D40" s="45">
        <v>1.87</v>
      </c>
      <c r="E40" s="3" t="s">
        <v>59</v>
      </c>
      <c r="F40">
        <v>4.5499999999999999E-2</v>
      </c>
      <c r="G40">
        <v>2172.5300000000002</v>
      </c>
      <c r="H40" s="2">
        <f t="shared" si="2"/>
        <v>2.214404386957364</v>
      </c>
      <c r="I40">
        <v>0.10829999999999999</v>
      </c>
      <c r="J40">
        <v>2324.9499999999998</v>
      </c>
      <c r="K40" s="2">
        <f t="shared" si="3"/>
        <v>2.3697622032637167</v>
      </c>
      <c r="L40">
        <v>4.7699999999999999E-2</v>
      </c>
      <c r="M40">
        <v>1343.7048</v>
      </c>
      <c r="N40" s="2">
        <f t="shared" si="12"/>
        <v>1.3696040118643549</v>
      </c>
      <c r="O40">
        <v>0.1062</v>
      </c>
      <c r="P40">
        <v>1390.4024999999999</v>
      </c>
      <c r="Q40" s="2">
        <f t="shared" si="13"/>
        <v>1.4172017857688897</v>
      </c>
      <c r="R40">
        <v>1.52E-2</v>
      </c>
      <c r="S40">
        <v>2.89</v>
      </c>
      <c r="T40" s="2">
        <f t="shared" si="4"/>
        <v>2.89</v>
      </c>
      <c r="U40" s="2">
        <f t="shared" si="14"/>
        <v>1.5752423788383791</v>
      </c>
      <c r="V40">
        <v>7.5800000000000006E-2</v>
      </c>
      <c r="W40">
        <v>21.19</v>
      </c>
      <c r="X40" s="2">
        <f t="shared" si="5"/>
        <v>21.19</v>
      </c>
      <c r="Y40" s="2">
        <f t="shared" si="15"/>
        <v>11.549960556257874</v>
      </c>
    </row>
    <row r="41" spans="1:25">
      <c r="A41" s="3" t="s">
        <v>355</v>
      </c>
      <c r="B41" s="3">
        <v>1</v>
      </c>
      <c r="C41">
        <f>99*9.91</f>
        <v>981.09</v>
      </c>
      <c r="D41" s="45">
        <v>1.87</v>
      </c>
      <c r="E41" s="3" t="s">
        <v>59</v>
      </c>
      <c r="F41">
        <v>4.3299999999999998E-2</v>
      </c>
      <c r="G41">
        <v>2379.27</v>
      </c>
      <c r="H41" s="2">
        <f t="shared" si="2"/>
        <v>2.4251291930403935</v>
      </c>
      <c r="I41">
        <v>0.10829999999999999</v>
      </c>
      <c r="J41">
        <v>2334.3000000000002</v>
      </c>
      <c r="K41" s="2">
        <f t="shared" si="3"/>
        <v>2.3792924196556893</v>
      </c>
      <c r="L41">
        <v>4.5499999999999999E-2</v>
      </c>
      <c r="M41">
        <v>1390.3549</v>
      </c>
      <c r="N41" s="2">
        <f t="shared" si="12"/>
        <v>1.4171532683036214</v>
      </c>
      <c r="O41">
        <v>0.10829999999999999</v>
      </c>
      <c r="P41">
        <v>1413.6991</v>
      </c>
      <c r="Q41" s="2">
        <f t="shared" si="13"/>
        <v>1.440947415629555</v>
      </c>
      <c r="R41">
        <v>3.4700000000000002E-2</v>
      </c>
      <c r="S41">
        <v>-9.2200000000000006</v>
      </c>
      <c r="T41" s="2">
        <f t="shared" si="4"/>
        <v>9.2200000000000006</v>
      </c>
      <c r="U41" s="2">
        <f t="shared" si="14"/>
        <v>5.0255137484047943</v>
      </c>
      <c r="V41">
        <v>7.5800000000000006E-2</v>
      </c>
      <c r="W41">
        <v>15.39</v>
      </c>
      <c r="X41" s="2">
        <f t="shared" si="5"/>
        <v>15.39</v>
      </c>
      <c r="Y41" s="2">
        <f t="shared" si="15"/>
        <v>8.3885744672396729</v>
      </c>
    </row>
    <row r="42" spans="1:25">
      <c r="A42" s="3" t="s">
        <v>356</v>
      </c>
      <c r="B42" s="3">
        <v>1</v>
      </c>
      <c r="C42">
        <f>99*9.91</f>
        <v>981.09</v>
      </c>
      <c r="D42" s="45">
        <v>1.87</v>
      </c>
      <c r="E42" s="3" t="s">
        <v>59</v>
      </c>
      <c r="F42">
        <v>4.7300000000000002E-2</v>
      </c>
      <c r="G42">
        <v>2104.2800000000002</v>
      </c>
      <c r="H42" s="2">
        <f t="shared" si="2"/>
        <v>2.144838903668369</v>
      </c>
      <c r="I42">
        <v>0.1125</v>
      </c>
      <c r="J42">
        <v>2215.84</v>
      </c>
      <c r="K42" s="2">
        <f t="shared" si="3"/>
        <v>2.2585491647045632</v>
      </c>
      <c r="L42">
        <v>5.1799999999999999E-2</v>
      </c>
      <c r="M42">
        <v>1217.8333</v>
      </c>
      <c r="N42" s="2">
        <f t="shared" si="12"/>
        <v>1.2413064041015605</v>
      </c>
      <c r="O42">
        <v>0.108</v>
      </c>
      <c r="P42">
        <v>1312.8533</v>
      </c>
      <c r="Q42" s="2">
        <f t="shared" si="13"/>
        <v>1.3381578652315282</v>
      </c>
      <c r="R42">
        <v>4.2799999999999998E-2</v>
      </c>
      <c r="S42">
        <v>-8.61</v>
      </c>
      <c r="T42" s="2">
        <f t="shared" si="4"/>
        <v>8.61</v>
      </c>
      <c r="U42" s="2">
        <f t="shared" si="14"/>
        <v>4.6930231424908113</v>
      </c>
      <c r="V42">
        <v>0.1305</v>
      </c>
      <c r="W42">
        <v>11.67</v>
      </c>
      <c r="X42" s="2">
        <f t="shared" si="5"/>
        <v>11.67</v>
      </c>
      <c r="Y42" s="2">
        <f t="shared" si="15"/>
        <v>6.3609268377314478</v>
      </c>
    </row>
    <row r="43" spans="1:25">
      <c r="A43" s="3"/>
      <c r="B43" s="3">
        <v>2</v>
      </c>
      <c r="C43">
        <f>81.7*9.81</f>
        <v>801.47700000000009</v>
      </c>
      <c r="D43" s="45">
        <v>1.74</v>
      </c>
      <c r="E43" s="3" t="s">
        <v>48</v>
      </c>
      <c r="H43" s="2"/>
      <c r="K43" s="2"/>
      <c r="N43" s="2"/>
      <c r="Q43" s="2"/>
      <c r="T43" s="2"/>
      <c r="U43" s="2"/>
      <c r="X43" s="2"/>
      <c r="Y43" s="2"/>
    </row>
    <row r="44" spans="1:25">
      <c r="A44" s="3"/>
      <c r="B44" s="3">
        <v>2</v>
      </c>
      <c r="C44">
        <f>81.7*9.81</f>
        <v>801.47700000000009</v>
      </c>
      <c r="D44" s="45">
        <v>1.74</v>
      </c>
      <c r="E44" s="3" t="s">
        <v>48</v>
      </c>
      <c r="H44" s="2"/>
      <c r="K44" s="2"/>
      <c r="N44" s="2"/>
      <c r="Q44" s="2"/>
      <c r="T44" s="2"/>
      <c r="U44" s="2"/>
      <c r="X44" s="2"/>
      <c r="Y44" s="2"/>
    </row>
    <row r="45" spans="1:25">
      <c r="A45" s="3"/>
      <c r="B45" s="3">
        <v>2</v>
      </c>
      <c r="C45">
        <f>81.7*9.81</f>
        <v>801.47700000000009</v>
      </c>
      <c r="D45" s="45">
        <v>1.74</v>
      </c>
      <c r="E45" s="3" t="s">
        <v>48</v>
      </c>
      <c r="H45" s="2"/>
      <c r="K45" s="2"/>
      <c r="N45" s="2"/>
      <c r="Q45" s="2"/>
      <c r="T45" s="2"/>
      <c r="U45" s="2"/>
      <c r="X45" s="2"/>
      <c r="Y45" s="2"/>
    </row>
    <row r="46" spans="1:25">
      <c r="A46" s="3" t="s">
        <v>357</v>
      </c>
      <c r="B46" s="3">
        <v>2</v>
      </c>
      <c r="C46">
        <f>75.5*9.81</f>
        <v>740.65500000000009</v>
      </c>
      <c r="D46" s="44">
        <v>1.78</v>
      </c>
      <c r="E46" s="3" t="s">
        <v>49</v>
      </c>
      <c r="F46">
        <v>3.2000000000000001E-2</v>
      </c>
      <c r="G46">
        <v>1345.85</v>
      </c>
      <c r="H46" s="2">
        <f t="shared" si="2"/>
        <v>1.817107830231349</v>
      </c>
      <c r="I46">
        <v>0.106</v>
      </c>
      <c r="J46">
        <v>1415.95</v>
      </c>
      <c r="K46" s="2">
        <f t="shared" si="3"/>
        <v>1.9117537855006714</v>
      </c>
      <c r="L46">
        <v>2.5999999999999999E-2</v>
      </c>
      <c r="M46">
        <v>550.04930000000002</v>
      </c>
      <c r="N46" s="2">
        <f>M46/C46</f>
        <v>0.74265251702884605</v>
      </c>
      <c r="O46">
        <v>0.11</v>
      </c>
      <c r="P46">
        <v>751.04259999999999</v>
      </c>
      <c r="Q46" s="2">
        <f t="shared" ref="Q46:Q51" si="16">P46/C46</f>
        <v>1.0140248833802512</v>
      </c>
      <c r="R46">
        <v>0.04</v>
      </c>
      <c r="S46">
        <v>-7.35</v>
      </c>
      <c r="T46" s="2">
        <f t="shared" si="4"/>
        <v>7.35</v>
      </c>
      <c r="U46" s="2">
        <f t="shared" ref="U46:U51" si="17">ABS(T46/(C46*D46)*1000)</f>
        <v>5.5750835181644174</v>
      </c>
      <c r="V46">
        <v>0.06</v>
      </c>
      <c r="W46">
        <v>7.69</v>
      </c>
      <c r="X46" s="2">
        <f t="shared" si="5"/>
        <v>7.69</v>
      </c>
      <c r="Y46" s="2">
        <f t="shared" ref="Y46:Y51" si="18">ABS(X46/(C46*D46)*1000)</f>
        <v>5.8329785380522949</v>
      </c>
    </row>
    <row r="47" spans="1:25">
      <c r="A47" s="3" t="s">
        <v>358</v>
      </c>
      <c r="B47" s="3">
        <v>2</v>
      </c>
      <c r="C47">
        <f>75.5*9.81</f>
        <v>740.65500000000009</v>
      </c>
      <c r="D47" s="44">
        <v>1.78</v>
      </c>
      <c r="E47" s="3" t="s">
        <v>49</v>
      </c>
      <c r="F47">
        <v>3.6700000000000003E-2</v>
      </c>
      <c r="G47">
        <v>1803.93</v>
      </c>
      <c r="H47" s="2">
        <f t="shared" si="2"/>
        <v>2.4355874192437774</v>
      </c>
      <c r="I47">
        <v>9.4500000000000001E-2</v>
      </c>
      <c r="J47">
        <v>1837.23</v>
      </c>
      <c r="K47" s="2">
        <f t="shared" si="3"/>
        <v>2.4805476233874066</v>
      </c>
      <c r="N47" s="2"/>
      <c r="O47">
        <v>9.2700000000000005E-2</v>
      </c>
      <c r="P47">
        <v>950.56240000000003</v>
      </c>
      <c r="Q47" s="2">
        <f t="shared" si="16"/>
        <v>1.2834077944522078</v>
      </c>
      <c r="R47">
        <v>8.6999999999999994E-3</v>
      </c>
      <c r="S47">
        <v>7.62</v>
      </c>
      <c r="T47" s="2">
        <f t="shared" si="4"/>
        <v>7.62</v>
      </c>
      <c r="U47" s="2">
        <f t="shared" si="17"/>
        <v>5.7798825045459674</v>
      </c>
      <c r="V47">
        <v>6.4699999999999994E-2</v>
      </c>
      <c r="W47">
        <v>13.58</v>
      </c>
      <c r="X47" s="2">
        <f t="shared" si="5"/>
        <v>13.58</v>
      </c>
      <c r="Y47" s="2">
        <f t="shared" si="18"/>
        <v>10.300630500227591</v>
      </c>
    </row>
    <row r="48" spans="1:25">
      <c r="A48" s="3" t="s">
        <v>359</v>
      </c>
      <c r="B48" s="3">
        <v>2</v>
      </c>
      <c r="C48">
        <f>75.5*9.81</f>
        <v>740.65500000000009</v>
      </c>
      <c r="D48" s="44">
        <v>1.78</v>
      </c>
      <c r="E48" s="3" t="s">
        <v>49</v>
      </c>
      <c r="F48">
        <v>3.0700000000000002E-2</v>
      </c>
      <c r="G48">
        <v>1646.57</v>
      </c>
      <c r="H48" s="2">
        <f t="shared" si="2"/>
        <v>2.2231268269302169</v>
      </c>
      <c r="I48">
        <v>9.01E-2</v>
      </c>
      <c r="J48">
        <v>1688.03</v>
      </c>
      <c r="K48" s="2">
        <f t="shared" si="3"/>
        <v>2.2791043063234566</v>
      </c>
      <c r="L48">
        <v>2.6800000000000001E-2</v>
      </c>
      <c r="M48">
        <v>593.9348</v>
      </c>
      <c r="N48" s="2">
        <f>M48/C48</f>
        <v>0.80190480048065549</v>
      </c>
      <c r="O48">
        <v>9.7799999999999998E-2</v>
      </c>
      <c r="P48">
        <v>855.3759</v>
      </c>
      <c r="Q48" s="2">
        <f t="shared" si="16"/>
        <v>1.1548911436498774</v>
      </c>
      <c r="R48">
        <v>3.4500000000000003E-2</v>
      </c>
      <c r="S48">
        <v>-7.67</v>
      </c>
      <c r="T48" s="2">
        <f t="shared" si="4"/>
        <v>7.67</v>
      </c>
      <c r="U48" s="2">
        <f t="shared" si="17"/>
        <v>5.817808242764773</v>
      </c>
      <c r="V48">
        <v>8.6300000000000002E-2</v>
      </c>
      <c r="W48">
        <v>-8.3800000000000008</v>
      </c>
      <c r="X48" s="2">
        <f t="shared" si="5"/>
        <v>8.3800000000000008</v>
      </c>
      <c r="Y48" s="2">
        <f t="shared" si="18"/>
        <v>6.3563537254718119</v>
      </c>
    </row>
    <row r="49" spans="1:25">
      <c r="A49" s="3" t="s">
        <v>360</v>
      </c>
      <c r="B49" s="3">
        <v>2</v>
      </c>
      <c r="C49">
        <f>72*9.81</f>
        <v>706.32</v>
      </c>
      <c r="D49" s="44">
        <v>1.7</v>
      </c>
      <c r="E49" s="3" t="s">
        <v>50</v>
      </c>
      <c r="F49">
        <v>3.8300000000000001E-2</v>
      </c>
      <c r="G49">
        <v>2133.66</v>
      </c>
      <c r="H49" s="2">
        <f t="shared" si="2"/>
        <v>3.0208120965001695</v>
      </c>
      <c r="I49">
        <v>9.1999999999999998E-2</v>
      </c>
      <c r="J49">
        <v>1946.39</v>
      </c>
      <c r="K49" s="2">
        <f t="shared" si="3"/>
        <v>2.7556773133990258</v>
      </c>
      <c r="L49">
        <v>4.2200000000000001E-2</v>
      </c>
      <c r="M49">
        <v>1218.3603000000001</v>
      </c>
      <c r="N49" s="2">
        <f>M49/C49</f>
        <v>1.7249409616038056</v>
      </c>
      <c r="O49">
        <v>9.3899999999999997E-2</v>
      </c>
      <c r="P49">
        <v>1203.6853000000001</v>
      </c>
      <c r="Q49" s="2">
        <f t="shared" si="16"/>
        <v>1.7041642598255748</v>
      </c>
      <c r="R49">
        <v>7.7000000000000002E-3</v>
      </c>
      <c r="S49">
        <v>9.31</v>
      </c>
      <c r="T49" s="2">
        <f t="shared" si="4"/>
        <v>9.31</v>
      </c>
      <c r="U49" s="2">
        <f t="shared" si="17"/>
        <v>7.7535261471221171</v>
      </c>
      <c r="V49">
        <v>6.13E-2</v>
      </c>
      <c r="W49">
        <v>11.73</v>
      </c>
      <c r="X49" s="2">
        <f t="shared" si="5"/>
        <v>11.73</v>
      </c>
      <c r="Y49" s="2">
        <f t="shared" si="18"/>
        <v>9.7689432551817852</v>
      </c>
    </row>
    <row r="50" spans="1:25">
      <c r="A50" s="3" t="s">
        <v>361</v>
      </c>
      <c r="B50" s="3">
        <v>2</v>
      </c>
      <c r="C50">
        <f>72*9.81</f>
        <v>706.32</v>
      </c>
      <c r="D50" s="44">
        <v>1.7</v>
      </c>
      <c r="E50" s="3" t="s">
        <v>50</v>
      </c>
      <c r="F50">
        <v>3.4799999999999998E-2</v>
      </c>
      <c r="G50">
        <v>1970.11</v>
      </c>
      <c r="H50" s="2">
        <f t="shared" si="2"/>
        <v>2.7892598255748098</v>
      </c>
      <c r="I50">
        <v>8.6199999999999999E-2</v>
      </c>
      <c r="J50">
        <v>1910.29</v>
      </c>
      <c r="K50" s="2">
        <f t="shared" si="3"/>
        <v>2.7045673349190165</v>
      </c>
      <c r="L50">
        <v>3.6700000000000003E-2</v>
      </c>
      <c r="M50">
        <v>1229.0254</v>
      </c>
      <c r="N50" s="2">
        <f>M50/C50</f>
        <v>1.7400404915618981</v>
      </c>
      <c r="O50">
        <v>8.6199999999999999E-2</v>
      </c>
      <c r="P50">
        <v>1209.2725</v>
      </c>
      <c r="Q50" s="2">
        <f t="shared" si="16"/>
        <v>1.7120745554422925</v>
      </c>
      <c r="R50">
        <v>2.75E-2</v>
      </c>
      <c r="S50">
        <v>-14.12</v>
      </c>
      <c r="T50" s="2">
        <f t="shared" si="4"/>
        <v>14.12</v>
      </c>
      <c r="U50" s="2">
        <f t="shared" si="17"/>
        <v>11.75937585363741</v>
      </c>
      <c r="V50">
        <v>0.11550000000000001</v>
      </c>
      <c r="W50">
        <v>3.76</v>
      </c>
      <c r="X50" s="2">
        <f t="shared" si="5"/>
        <v>3.76</v>
      </c>
      <c r="Y50" s="2">
        <f t="shared" si="18"/>
        <v>3.1313918703737009</v>
      </c>
    </row>
    <row r="51" spans="1:25">
      <c r="A51" s="3" t="s">
        <v>362</v>
      </c>
      <c r="B51" s="3">
        <v>2</v>
      </c>
      <c r="C51">
        <f>72*9.81</f>
        <v>706.32</v>
      </c>
      <c r="D51" s="44">
        <v>1.7</v>
      </c>
      <c r="E51" s="3" t="s">
        <v>50</v>
      </c>
      <c r="F51">
        <v>3.4500000000000003E-2</v>
      </c>
      <c r="G51">
        <v>1831.65</v>
      </c>
      <c r="H51" s="2">
        <f t="shared" si="2"/>
        <v>2.5932296975874958</v>
      </c>
      <c r="I51">
        <v>9.1999999999999998E-2</v>
      </c>
      <c r="J51">
        <v>1761.88</v>
      </c>
      <c r="K51" s="2">
        <f t="shared" si="3"/>
        <v>2.4944501075999548</v>
      </c>
      <c r="L51">
        <v>3.6400000000000002E-2</v>
      </c>
      <c r="M51">
        <v>1231.4237000000001</v>
      </c>
      <c r="N51" s="2">
        <f>M51/C51</f>
        <v>1.7434359780269566</v>
      </c>
      <c r="O51">
        <v>9.01E-2</v>
      </c>
      <c r="P51">
        <v>1136.1396</v>
      </c>
      <c r="Q51" s="2">
        <f t="shared" si="16"/>
        <v>1.608533809038396</v>
      </c>
      <c r="R51">
        <v>5.1799999999999999E-2</v>
      </c>
      <c r="S51">
        <v>12.08</v>
      </c>
      <c r="T51" s="2">
        <f t="shared" si="4"/>
        <v>12.08</v>
      </c>
      <c r="U51" s="2">
        <f t="shared" si="17"/>
        <v>10.060429200562318</v>
      </c>
      <c r="V51">
        <v>9.1999999999999998E-2</v>
      </c>
      <c r="W51">
        <v>6.78</v>
      </c>
      <c r="X51" s="2">
        <f t="shared" si="5"/>
        <v>6.78</v>
      </c>
      <c r="Y51" s="2">
        <f t="shared" si="18"/>
        <v>5.6464991705142804</v>
      </c>
    </row>
    <row r="52" spans="1:25">
      <c r="A52" s="3"/>
      <c r="B52" s="3">
        <v>2</v>
      </c>
      <c r="C52">
        <f>78*9.81</f>
        <v>765.18000000000006</v>
      </c>
      <c r="D52" s="44">
        <v>1.8</v>
      </c>
      <c r="E52" s="3" t="s">
        <v>51</v>
      </c>
      <c r="H52" s="2"/>
      <c r="K52" s="2"/>
      <c r="N52" s="2"/>
      <c r="Q52" s="2"/>
      <c r="T52" s="2"/>
      <c r="U52" s="2"/>
      <c r="X52" s="2"/>
      <c r="Y52" s="2"/>
    </row>
    <row r="53" spans="1:25">
      <c r="A53" s="3"/>
      <c r="B53" s="3">
        <v>2</v>
      </c>
      <c r="C53">
        <f>78*9.81</f>
        <v>765.18000000000006</v>
      </c>
      <c r="D53" s="44">
        <v>1.8</v>
      </c>
      <c r="E53" s="3" t="s">
        <v>51</v>
      </c>
      <c r="H53" s="2"/>
      <c r="K53" s="2"/>
      <c r="N53" s="2"/>
      <c r="Q53" s="2"/>
      <c r="T53" s="2"/>
      <c r="U53" s="2"/>
      <c r="X53" s="2"/>
      <c r="Y53" s="2"/>
    </row>
    <row r="54" spans="1:25">
      <c r="A54" s="3"/>
      <c r="B54" s="3">
        <v>2</v>
      </c>
      <c r="C54">
        <f>78*9.81</f>
        <v>765.18000000000006</v>
      </c>
      <c r="D54" s="44">
        <v>1.8</v>
      </c>
      <c r="E54" s="3" t="s">
        <v>51</v>
      </c>
      <c r="H54" s="2"/>
      <c r="K54" s="2"/>
      <c r="N54" s="2"/>
      <c r="Q54" s="2"/>
      <c r="T54" s="2"/>
      <c r="U54" s="2"/>
      <c r="X54" s="2"/>
      <c r="Y54" s="2"/>
    </row>
    <row r="55" spans="1:25">
      <c r="A55" s="3" t="s">
        <v>363</v>
      </c>
      <c r="B55" s="3">
        <v>2</v>
      </c>
      <c r="C55">
        <f>85*9.81</f>
        <v>833.85</v>
      </c>
      <c r="D55" s="44">
        <v>1.95</v>
      </c>
      <c r="E55" s="3" t="s">
        <v>90</v>
      </c>
      <c r="F55">
        <v>0.04</v>
      </c>
      <c r="G55">
        <v>2021.68</v>
      </c>
      <c r="H55" s="2">
        <f t="shared" si="2"/>
        <v>2.4245128020627211</v>
      </c>
      <c r="I55">
        <v>0.13250000000000001</v>
      </c>
      <c r="J55">
        <v>1983.34</v>
      </c>
      <c r="K55" s="2">
        <f t="shared" si="3"/>
        <v>2.378533309348204</v>
      </c>
      <c r="L55">
        <v>4.2500000000000003E-2</v>
      </c>
      <c r="M55">
        <v>1135.5427</v>
      </c>
      <c r="N55" s="2">
        <f t="shared" ref="N55:N72" si="19">M55/C55</f>
        <v>1.36180691970978</v>
      </c>
      <c r="O55">
        <v>0.10249999999999999</v>
      </c>
      <c r="P55">
        <v>1083.1494</v>
      </c>
      <c r="Q55" s="2">
        <f t="shared" ref="Q55:Q61" si="20">P55/C55</f>
        <v>1.2989739161719733</v>
      </c>
      <c r="R55">
        <v>3.2500000000000001E-2</v>
      </c>
      <c r="S55">
        <v>-8.89</v>
      </c>
      <c r="T55" s="2">
        <f t="shared" si="4"/>
        <v>8.89</v>
      </c>
      <c r="U55" s="2">
        <f t="shared" ref="U55:U72" si="21">ABS(T55/(C55*D55)*1000)</f>
        <v>5.4673794555068165</v>
      </c>
      <c r="V55">
        <v>0.17</v>
      </c>
      <c r="W55">
        <v>-14.48</v>
      </c>
      <c r="X55" s="2">
        <f t="shared" si="5"/>
        <v>14.48</v>
      </c>
      <c r="Y55" s="2">
        <f t="shared" ref="Y55:Y72" si="22">ABS(X55/(C55*D55)*1000)</f>
        <v>8.9052479770234783</v>
      </c>
    </row>
    <row r="56" spans="1:25">
      <c r="A56" s="3" t="s">
        <v>364</v>
      </c>
      <c r="B56" s="3">
        <v>2</v>
      </c>
      <c r="C56">
        <f>85*9.81</f>
        <v>833.85</v>
      </c>
      <c r="D56" s="44">
        <v>1.95</v>
      </c>
      <c r="E56" s="3" t="s">
        <v>90</v>
      </c>
      <c r="F56">
        <v>3.5000000000000003E-2</v>
      </c>
      <c r="G56">
        <v>2306.39</v>
      </c>
      <c r="H56" s="2">
        <f t="shared" si="2"/>
        <v>2.7659531090723748</v>
      </c>
      <c r="I56">
        <v>0.1237</v>
      </c>
      <c r="J56">
        <v>2025.29</v>
      </c>
      <c r="K56" s="2">
        <f t="shared" si="3"/>
        <v>2.42884211788691</v>
      </c>
      <c r="L56">
        <v>4.2000000000000003E-2</v>
      </c>
      <c r="M56">
        <v>1271.4473</v>
      </c>
      <c r="N56" s="2">
        <f t="shared" si="19"/>
        <v>1.52479138933861</v>
      </c>
      <c r="O56">
        <v>0.112</v>
      </c>
      <c r="P56">
        <v>1197.8722</v>
      </c>
      <c r="Q56" s="2">
        <f t="shared" si="20"/>
        <v>1.436555975295317</v>
      </c>
      <c r="R56">
        <v>2.5700000000000001E-2</v>
      </c>
      <c r="S56">
        <v>10.19</v>
      </c>
      <c r="T56" s="2">
        <f t="shared" si="4"/>
        <v>10.19</v>
      </c>
      <c r="U56" s="2">
        <f t="shared" si="21"/>
        <v>6.2668837628362724</v>
      </c>
      <c r="V56">
        <v>0.15629999999999999</v>
      </c>
      <c r="W56">
        <v>-11.85</v>
      </c>
      <c r="X56" s="2">
        <f t="shared" si="5"/>
        <v>11.85</v>
      </c>
      <c r="Y56" s="2">
        <f t="shared" si="22"/>
        <v>7.2877892629646546</v>
      </c>
    </row>
    <row r="57" spans="1:25">
      <c r="A57" s="3" t="s">
        <v>365</v>
      </c>
      <c r="B57" s="3">
        <v>2</v>
      </c>
      <c r="C57">
        <f>85*9.81</f>
        <v>833.85</v>
      </c>
      <c r="D57" s="44">
        <v>1.95</v>
      </c>
      <c r="E57" s="3" t="s">
        <v>90</v>
      </c>
      <c r="F57">
        <v>3.1E-2</v>
      </c>
      <c r="G57">
        <v>2384.36</v>
      </c>
      <c r="H57" s="2">
        <f t="shared" si="2"/>
        <v>2.8594591353360919</v>
      </c>
      <c r="I57">
        <v>9.8199999999999996E-2</v>
      </c>
      <c r="J57">
        <v>1928.06</v>
      </c>
      <c r="K57" s="2">
        <f t="shared" si="3"/>
        <v>2.3122384121844455</v>
      </c>
      <c r="L57">
        <v>3.3599999999999998E-2</v>
      </c>
      <c r="M57">
        <v>1397.6768999999999</v>
      </c>
      <c r="N57" s="2">
        <f t="shared" si="19"/>
        <v>1.6761730527073213</v>
      </c>
      <c r="O57">
        <v>9.0399999999999994E-2</v>
      </c>
      <c r="P57">
        <v>1115.9540999999999</v>
      </c>
      <c r="Q57" s="2">
        <f t="shared" si="20"/>
        <v>1.3383151645979492</v>
      </c>
      <c r="R57">
        <v>4.9099999999999998E-2</v>
      </c>
      <c r="S57">
        <v>21.21</v>
      </c>
      <c r="T57" s="2">
        <f t="shared" si="4"/>
        <v>21.21</v>
      </c>
      <c r="U57" s="2">
        <f t="shared" si="21"/>
        <v>13.044220275736736</v>
      </c>
      <c r="V57">
        <v>9.2999999999999999E-2</v>
      </c>
      <c r="W57">
        <v>11.4</v>
      </c>
      <c r="X57" s="2">
        <f t="shared" si="5"/>
        <v>11.4</v>
      </c>
      <c r="Y57" s="2">
        <f t="shared" si="22"/>
        <v>7.0110377719659969</v>
      </c>
    </row>
    <row r="58" spans="1:25">
      <c r="A58" s="3" t="s">
        <v>366</v>
      </c>
      <c r="B58" s="3">
        <v>2</v>
      </c>
      <c r="C58">
        <f>67*9.81</f>
        <v>657.27</v>
      </c>
      <c r="D58" s="44">
        <v>1.79</v>
      </c>
      <c r="E58" s="3" t="s">
        <v>52</v>
      </c>
      <c r="F58">
        <v>4.3700000000000003E-2</v>
      </c>
      <c r="G58">
        <v>1836.31</v>
      </c>
      <c r="H58" s="2">
        <f t="shared" si="2"/>
        <v>2.7938442344850669</v>
      </c>
      <c r="I58">
        <v>0.10829999999999999</v>
      </c>
      <c r="J58">
        <v>1641.68</v>
      </c>
      <c r="K58" s="2">
        <f t="shared" si="3"/>
        <v>2.4977254400778981</v>
      </c>
      <c r="L58">
        <v>4.58E-2</v>
      </c>
      <c r="M58">
        <v>1215.6003000000001</v>
      </c>
      <c r="N58" s="2">
        <f t="shared" si="19"/>
        <v>1.8494687114884296</v>
      </c>
      <c r="O58">
        <v>9.7900000000000001E-2</v>
      </c>
      <c r="P58">
        <v>1091.4223</v>
      </c>
      <c r="Q58" s="2">
        <f t="shared" si="20"/>
        <v>1.6605387435909138</v>
      </c>
      <c r="R58">
        <v>6.3E-3</v>
      </c>
      <c r="S58">
        <v>-12.04</v>
      </c>
      <c r="T58" s="2">
        <f t="shared" si="4"/>
        <v>12.04</v>
      </c>
      <c r="U58" s="2">
        <f t="shared" si="21"/>
        <v>10.233628468118464</v>
      </c>
      <c r="V58">
        <v>7.2900000000000006E-2</v>
      </c>
      <c r="W58">
        <v>26.09</v>
      </c>
      <c r="X58" s="2">
        <f t="shared" si="5"/>
        <v>26.09</v>
      </c>
      <c r="Y58" s="2">
        <f t="shared" si="22"/>
        <v>22.175694911396238</v>
      </c>
    </row>
    <row r="59" spans="1:25">
      <c r="A59" s="3" t="s">
        <v>366</v>
      </c>
      <c r="B59" s="3">
        <v>2</v>
      </c>
      <c r="C59">
        <f>67*9.81</f>
        <v>657.27</v>
      </c>
      <c r="D59" s="44">
        <v>1.79</v>
      </c>
      <c r="E59" s="3" t="s">
        <v>52</v>
      </c>
      <c r="F59">
        <v>4.3700000000000003E-2</v>
      </c>
      <c r="G59">
        <v>1836.31</v>
      </c>
      <c r="H59" s="2">
        <f t="shared" si="2"/>
        <v>2.7938442344850669</v>
      </c>
      <c r="I59">
        <v>0.10829999999999999</v>
      </c>
      <c r="J59">
        <v>1641.68</v>
      </c>
      <c r="K59" s="2">
        <f t="shared" si="3"/>
        <v>2.4977254400778981</v>
      </c>
      <c r="L59">
        <v>4.58E-2</v>
      </c>
      <c r="M59">
        <v>1215.6003000000001</v>
      </c>
      <c r="N59" s="2">
        <f t="shared" si="19"/>
        <v>1.8494687114884296</v>
      </c>
      <c r="O59">
        <v>9.7900000000000001E-2</v>
      </c>
      <c r="P59">
        <v>1091.4223</v>
      </c>
      <c r="Q59" s="2">
        <f t="shared" si="20"/>
        <v>1.6605387435909138</v>
      </c>
      <c r="R59">
        <v>6.3E-3</v>
      </c>
      <c r="S59">
        <v>-12.04</v>
      </c>
      <c r="T59" s="2">
        <f t="shared" si="4"/>
        <v>12.04</v>
      </c>
      <c r="U59" s="2">
        <f t="shared" si="21"/>
        <v>10.233628468118464</v>
      </c>
      <c r="V59">
        <v>7.2900000000000006E-2</v>
      </c>
      <c r="W59">
        <v>26.09</v>
      </c>
      <c r="X59" s="2">
        <f t="shared" si="5"/>
        <v>26.09</v>
      </c>
      <c r="Y59" s="2">
        <f t="shared" si="22"/>
        <v>22.175694911396238</v>
      </c>
    </row>
    <row r="60" spans="1:25">
      <c r="A60" s="3" t="s">
        <v>367</v>
      </c>
      <c r="B60" s="3">
        <v>2</v>
      </c>
      <c r="C60">
        <f>67*9.81</f>
        <v>657.27</v>
      </c>
      <c r="D60" s="44">
        <v>1.79</v>
      </c>
      <c r="E60" s="3" t="s">
        <v>52</v>
      </c>
      <c r="F60">
        <v>4.1200000000000001E-2</v>
      </c>
      <c r="G60">
        <v>1520.55</v>
      </c>
      <c r="H60" s="2">
        <f t="shared" si="2"/>
        <v>2.3134328358208953</v>
      </c>
      <c r="I60">
        <v>0.1148</v>
      </c>
      <c r="J60">
        <v>1644.77</v>
      </c>
      <c r="K60" s="2">
        <f t="shared" si="3"/>
        <v>2.5024267043984967</v>
      </c>
      <c r="L60">
        <v>4.3299999999999998E-2</v>
      </c>
      <c r="M60">
        <v>1007.6478</v>
      </c>
      <c r="N60" s="2">
        <f t="shared" si="19"/>
        <v>1.5330804692135651</v>
      </c>
      <c r="O60">
        <v>0.104</v>
      </c>
      <c r="P60">
        <v>990.40419999999995</v>
      </c>
      <c r="Q60" s="2">
        <f t="shared" si="20"/>
        <v>1.5068452842819542</v>
      </c>
      <c r="R60">
        <v>6.4999999999999997E-3</v>
      </c>
      <c r="S60">
        <v>-25.1</v>
      </c>
      <c r="T60" s="2">
        <f t="shared" si="4"/>
        <v>25.1</v>
      </c>
      <c r="U60" s="2">
        <f t="shared" si="21"/>
        <v>21.334225460944641</v>
      </c>
      <c r="V60">
        <v>7.1499999999999994E-2</v>
      </c>
      <c r="W60">
        <v>11.09</v>
      </c>
      <c r="X60" s="2">
        <f t="shared" si="5"/>
        <v>11.09</v>
      </c>
      <c r="Y60" s="2">
        <f t="shared" si="22"/>
        <v>9.4261577833416759</v>
      </c>
    </row>
    <row r="61" spans="1:25">
      <c r="A61" s="3" t="s">
        <v>368</v>
      </c>
      <c r="B61" s="3">
        <v>2</v>
      </c>
      <c r="C61">
        <f>72.5*9.81</f>
        <v>711.22500000000002</v>
      </c>
      <c r="D61" s="44">
        <v>1.79</v>
      </c>
      <c r="E61" s="3" t="s">
        <v>53</v>
      </c>
      <c r="F61">
        <v>4.8000000000000001E-2</v>
      </c>
      <c r="G61">
        <v>1773.32</v>
      </c>
      <c r="H61" s="2">
        <f t="shared" si="2"/>
        <v>2.4933319273085166</v>
      </c>
      <c r="I61">
        <v>8.7999999999999995E-2</v>
      </c>
      <c r="J61">
        <v>1623.93</v>
      </c>
      <c r="K61" s="2">
        <f t="shared" si="3"/>
        <v>2.2832858799957818</v>
      </c>
      <c r="L61">
        <v>5.3E-3</v>
      </c>
      <c r="M61">
        <v>13.933199999999999</v>
      </c>
      <c r="N61" s="2">
        <f t="shared" si="19"/>
        <v>1.9590424971000737E-2</v>
      </c>
      <c r="O61">
        <v>6.13E-2</v>
      </c>
      <c r="P61">
        <v>1109.7706000000001</v>
      </c>
      <c r="Q61" s="2">
        <f t="shared" si="20"/>
        <v>1.5603650040423214</v>
      </c>
      <c r="R61">
        <v>3.2000000000000001E-2</v>
      </c>
      <c r="S61">
        <v>-4.68</v>
      </c>
      <c r="T61" s="2">
        <f t="shared" si="4"/>
        <v>4.68</v>
      </c>
      <c r="U61" s="2">
        <f t="shared" si="21"/>
        <v>3.6760872293083122</v>
      </c>
      <c r="V61">
        <v>6.13E-2</v>
      </c>
      <c r="W61">
        <v>15.41</v>
      </c>
      <c r="X61" s="2">
        <f t="shared" si="5"/>
        <v>15.41</v>
      </c>
      <c r="Y61" s="2">
        <f t="shared" si="22"/>
        <v>12.10438124009425</v>
      </c>
    </row>
    <row r="62" spans="1:25">
      <c r="A62" s="3" t="s">
        <v>369</v>
      </c>
      <c r="B62" s="3">
        <v>2</v>
      </c>
      <c r="C62">
        <f>72.5*9.81</f>
        <v>711.22500000000002</v>
      </c>
      <c r="D62" s="44">
        <v>1.79</v>
      </c>
      <c r="E62" s="3" t="s">
        <v>53</v>
      </c>
      <c r="F62">
        <v>3.6799999999999999E-2</v>
      </c>
      <c r="G62">
        <v>2042.15</v>
      </c>
      <c r="H62" s="2">
        <f t="shared" si="2"/>
        <v>2.871313578684664</v>
      </c>
      <c r="I62">
        <v>0.11700000000000001</v>
      </c>
      <c r="J62">
        <v>1690.47</v>
      </c>
      <c r="K62" s="2">
        <f t="shared" si="3"/>
        <v>2.3768427712749132</v>
      </c>
      <c r="L62">
        <v>4.1200000000000001E-2</v>
      </c>
      <c r="M62">
        <v>1086.4449999999999</v>
      </c>
      <c r="N62" s="2">
        <f t="shared" si="19"/>
        <v>1.5275686315863473</v>
      </c>
      <c r="Q62" s="2"/>
      <c r="R62">
        <v>4.3299999999999998E-2</v>
      </c>
      <c r="S62">
        <v>8.7200000000000006</v>
      </c>
      <c r="T62" s="2">
        <f t="shared" si="4"/>
        <v>8.7200000000000006</v>
      </c>
      <c r="U62" s="2">
        <f t="shared" si="21"/>
        <v>6.8494616751214714</v>
      </c>
      <c r="V62">
        <v>8.4500000000000006E-2</v>
      </c>
      <c r="W62">
        <v>-8.8000000000000007</v>
      </c>
      <c r="X62" s="2">
        <f t="shared" si="5"/>
        <v>8.8000000000000007</v>
      </c>
      <c r="Y62" s="2">
        <f t="shared" si="22"/>
        <v>6.912300773058365</v>
      </c>
    </row>
    <row r="63" spans="1:25">
      <c r="A63" s="3" t="s">
        <v>370</v>
      </c>
      <c r="B63" s="3">
        <v>2</v>
      </c>
      <c r="C63">
        <f>72.5*9.81</f>
        <v>711.22500000000002</v>
      </c>
      <c r="D63" s="44">
        <v>1.79</v>
      </c>
      <c r="E63" s="3" t="s">
        <v>53</v>
      </c>
      <c r="F63">
        <v>4.2500000000000003E-2</v>
      </c>
      <c r="G63">
        <v>1750.29</v>
      </c>
      <c r="H63" s="2">
        <f t="shared" si="2"/>
        <v>2.4609511757882525</v>
      </c>
      <c r="I63">
        <v>0.13500000000000001</v>
      </c>
      <c r="J63">
        <v>1586.44</v>
      </c>
      <c r="K63" s="2">
        <f t="shared" si="3"/>
        <v>2.2305740096312698</v>
      </c>
      <c r="L63">
        <v>5.2499999999999998E-2</v>
      </c>
      <c r="M63">
        <v>1173.3628000000001</v>
      </c>
      <c r="N63" s="2">
        <f t="shared" si="19"/>
        <v>1.6497772153678514</v>
      </c>
      <c r="O63">
        <v>0.115</v>
      </c>
      <c r="P63">
        <v>813.81110000000001</v>
      </c>
      <c r="Q63" s="2">
        <f t="shared" ref="Q63:Q71" si="23">P63/C63</f>
        <v>1.1442386024113325</v>
      </c>
      <c r="R63">
        <v>5.5E-2</v>
      </c>
      <c r="S63">
        <v>19.440000000000001</v>
      </c>
      <c r="T63" s="2">
        <f t="shared" si="4"/>
        <v>19.440000000000001</v>
      </c>
      <c r="U63" s="2">
        <f t="shared" si="21"/>
        <v>15.269900798665299</v>
      </c>
      <c r="V63">
        <v>0.1225</v>
      </c>
      <c r="W63">
        <v>-9.9</v>
      </c>
      <c r="X63" s="2">
        <f t="shared" si="5"/>
        <v>9.9</v>
      </c>
      <c r="Y63" s="2">
        <f t="shared" si="22"/>
        <v>7.7763383696906612</v>
      </c>
    </row>
    <row r="64" spans="1:25">
      <c r="A64" s="3" t="s">
        <v>371</v>
      </c>
      <c r="B64" s="3">
        <v>2</v>
      </c>
      <c r="C64">
        <f>62*9.81</f>
        <v>608.22</v>
      </c>
      <c r="D64" s="44">
        <v>1.66</v>
      </c>
      <c r="E64" s="3" t="s">
        <v>54</v>
      </c>
      <c r="F64">
        <v>4.6699999999999998E-2</v>
      </c>
      <c r="G64">
        <v>1607.84</v>
      </c>
      <c r="H64" s="2">
        <f t="shared" si="2"/>
        <v>2.6435171484002495</v>
      </c>
      <c r="I64">
        <v>0.1313</v>
      </c>
      <c r="J64">
        <v>1178.93</v>
      </c>
      <c r="K64" s="2">
        <f t="shared" si="3"/>
        <v>1.938328236493374</v>
      </c>
      <c r="L64">
        <v>4.9599999999999998E-2</v>
      </c>
      <c r="M64">
        <v>998.93859999999995</v>
      </c>
      <c r="N64" s="2">
        <f t="shared" si="19"/>
        <v>1.6423968300943736</v>
      </c>
      <c r="O64">
        <v>0.1108</v>
      </c>
      <c r="P64">
        <v>589.79380000000003</v>
      </c>
      <c r="Q64" s="2">
        <f t="shared" si="23"/>
        <v>0.96970471211074938</v>
      </c>
      <c r="R64">
        <v>3.7900000000000003E-2</v>
      </c>
      <c r="S64">
        <v>-1.82</v>
      </c>
      <c r="T64" s="2">
        <f t="shared" si="4"/>
        <v>1.82</v>
      </c>
      <c r="U64" s="2">
        <f t="shared" si="21"/>
        <v>1.8026134329168306</v>
      </c>
      <c r="V64">
        <v>0.22170000000000001</v>
      </c>
      <c r="W64">
        <v>-7.67</v>
      </c>
      <c r="X64" s="2">
        <f t="shared" si="5"/>
        <v>7.67</v>
      </c>
      <c r="Y64" s="2">
        <f t="shared" si="22"/>
        <v>7.5967280387209293</v>
      </c>
    </row>
    <row r="65" spans="1:25">
      <c r="A65" s="3" t="s">
        <v>372</v>
      </c>
      <c r="B65" s="3">
        <v>2</v>
      </c>
      <c r="C65">
        <f>62*9.81</f>
        <v>608.22</v>
      </c>
      <c r="D65" s="44">
        <v>1.66</v>
      </c>
      <c r="E65" s="3" t="s">
        <v>54</v>
      </c>
      <c r="F65">
        <v>4.2000000000000003E-2</v>
      </c>
      <c r="G65">
        <v>1883.39</v>
      </c>
      <c r="H65" s="2">
        <f t="shared" si="2"/>
        <v>3.096560455098484</v>
      </c>
      <c r="I65">
        <v>0.12130000000000001</v>
      </c>
      <c r="J65">
        <v>1319.64</v>
      </c>
      <c r="K65" s="2">
        <f t="shared" si="3"/>
        <v>2.1696754463845318</v>
      </c>
      <c r="L65">
        <v>4.4299999999999999E-2</v>
      </c>
      <c r="M65">
        <v>986.56029999999998</v>
      </c>
      <c r="N65" s="2">
        <f t="shared" si="19"/>
        <v>1.6220451481371871</v>
      </c>
      <c r="O65">
        <v>0.112</v>
      </c>
      <c r="P65">
        <v>691.18539999999996</v>
      </c>
      <c r="Q65" s="2">
        <f t="shared" si="23"/>
        <v>1.1364068922429382</v>
      </c>
      <c r="R65">
        <v>5.8299999999999998E-2</v>
      </c>
      <c r="S65">
        <v>10.52</v>
      </c>
      <c r="T65" s="2">
        <f t="shared" si="4"/>
        <v>10.52</v>
      </c>
      <c r="U65" s="2">
        <f t="shared" si="21"/>
        <v>10.419501821035746</v>
      </c>
      <c r="V65">
        <v>0.1237</v>
      </c>
      <c r="W65">
        <v>4.8499999999999996</v>
      </c>
      <c r="X65" s="2">
        <f t="shared" si="5"/>
        <v>4.8499999999999996</v>
      </c>
      <c r="Y65" s="2">
        <f t="shared" si="22"/>
        <v>4.8036676646410035</v>
      </c>
    </row>
    <row r="66" spans="1:25">
      <c r="A66" s="3" t="s">
        <v>373</v>
      </c>
      <c r="B66" s="3">
        <v>2</v>
      </c>
      <c r="C66">
        <f>62*9.81</f>
        <v>608.22</v>
      </c>
      <c r="D66" s="44">
        <v>1.66</v>
      </c>
      <c r="E66" s="3" t="s">
        <v>54</v>
      </c>
      <c r="F66">
        <v>3.6200000000000003E-2</v>
      </c>
      <c r="G66">
        <v>2093.16</v>
      </c>
      <c r="H66" s="2">
        <f t="shared" si="2"/>
        <v>3.4414521061458023</v>
      </c>
      <c r="I66">
        <v>0.12659999999999999</v>
      </c>
      <c r="J66">
        <v>1241.6199999999999</v>
      </c>
      <c r="K66" s="2">
        <f t="shared" si="3"/>
        <v>2.0413994936042879</v>
      </c>
      <c r="L66">
        <v>3.8800000000000001E-2</v>
      </c>
      <c r="M66">
        <v>995.46690000000001</v>
      </c>
      <c r="N66" s="2">
        <f t="shared" si="19"/>
        <v>1.6366888625826181</v>
      </c>
      <c r="O66">
        <v>0.1085</v>
      </c>
      <c r="P66">
        <v>638.53470000000004</v>
      </c>
      <c r="Q66" s="2">
        <f t="shared" si="23"/>
        <v>1.0498416691328796</v>
      </c>
      <c r="R66">
        <v>3.1E-2</v>
      </c>
      <c r="S66">
        <v>6.99</v>
      </c>
      <c r="T66" s="2">
        <f t="shared" si="4"/>
        <v>6.99</v>
      </c>
      <c r="U66" s="2">
        <f t="shared" si="21"/>
        <v>6.9232241187300252</v>
      </c>
      <c r="V66">
        <v>0.1008</v>
      </c>
      <c r="W66">
        <v>4.41</v>
      </c>
      <c r="X66" s="2">
        <f t="shared" si="5"/>
        <v>4.41</v>
      </c>
      <c r="Y66" s="2">
        <f t="shared" si="22"/>
        <v>4.3678710105292433</v>
      </c>
    </row>
    <row r="67" spans="1:25">
      <c r="A67" s="3" t="s">
        <v>374</v>
      </c>
      <c r="B67" s="3">
        <v>2</v>
      </c>
      <c r="C67">
        <f>55.5*9.81</f>
        <v>544.45500000000004</v>
      </c>
      <c r="D67" s="44">
        <v>1.55</v>
      </c>
      <c r="E67" s="3" t="s">
        <v>55</v>
      </c>
      <c r="F67">
        <v>4.3700000000000003E-2</v>
      </c>
      <c r="G67">
        <v>1516.93</v>
      </c>
      <c r="H67" s="2">
        <f t="shared" si="2"/>
        <v>2.7861439421072447</v>
      </c>
      <c r="I67">
        <v>0.1188</v>
      </c>
      <c r="J67">
        <v>1246.76</v>
      </c>
      <c r="K67" s="2">
        <f t="shared" si="3"/>
        <v>2.2899229504734091</v>
      </c>
      <c r="L67">
        <v>4.7899999999999998E-2</v>
      </c>
      <c r="M67">
        <v>881.85760000000005</v>
      </c>
      <c r="N67" s="2">
        <f t="shared" si="19"/>
        <v>1.6197070464960373</v>
      </c>
      <c r="O67">
        <v>0.1125</v>
      </c>
      <c r="P67">
        <v>679.86969999999997</v>
      </c>
      <c r="Q67" s="2">
        <f t="shared" si="23"/>
        <v>1.2487160555050463</v>
      </c>
      <c r="R67">
        <v>5.8299999999999998E-2</v>
      </c>
      <c r="S67">
        <v>4.0599999999999996</v>
      </c>
      <c r="T67" s="2">
        <f t="shared" si="4"/>
        <v>4.0599999999999996</v>
      </c>
      <c r="U67" s="2">
        <f t="shared" si="21"/>
        <v>4.8109666339911961</v>
      </c>
      <c r="V67">
        <v>0.17080000000000001</v>
      </c>
      <c r="W67">
        <v>2.93</v>
      </c>
      <c r="X67" s="2">
        <f t="shared" si="5"/>
        <v>2.93</v>
      </c>
      <c r="Y67" s="2">
        <f t="shared" si="22"/>
        <v>3.4719537531020217</v>
      </c>
    </row>
    <row r="68" spans="1:25">
      <c r="A68" s="3" t="s">
        <v>375</v>
      </c>
      <c r="B68" s="3">
        <v>2</v>
      </c>
      <c r="C68">
        <f>55.5*9.81</f>
        <v>544.45500000000004</v>
      </c>
      <c r="D68" s="44">
        <v>1.55</v>
      </c>
      <c r="E68" s="3" t="s">
        <v>55</v>
      </c>
      <c r="F68">
        <v>3.5999999999999997E-2</v>
      </c>
      <c r="G68">
        <v>1755.22</v>
      </c>
      <c r="H68" s="2">
        <f t="shared" si="2"/>
        <v>3.2238109669302326</v>
      </c>
      <c r="I68">
        <v>0.11</v>
      </c>
      <c r="J68">
        <v>1227.51</v>
      </c>
      <c r="K68" s="2">
        <f t="shared" si="3"/>
        <v>2.2545664930986029</v>
      </c>
      <c r="L68">
        <v>0.04</v>
      </c>
      <c r="M68">
        <v>1009.1354</v>
      </c>
      <c r="N68" s="2">
        <f t="shared" si="19"/>
        <v>1.8534780652211844</v>
      </c>
      <c r="O68">
        <v>0.104</v>
      </c>
      <c r="P68">
        <v>718.93140000000005</v>
      </c>
      <c r="Q68" s="2">
        <f t="shared" si="23"/>
        <v>1.320460644130369</v>
      </c>
      <c r="R68">
        <v>5.1999999999999998E-2</v>
      </c>
      <c r="S68">
        <v>4.97</v>
      </c>
      <c r="T68" s="2">
        <f t="shared" si="4"/>
        <v>4.97</v>
      </c>
      <c r="U68" s="2">
        <f t="shared" si="21"/>
        <v>5.8892867416099133</v>
      </c>
      <c r="V68">
        <v>8.7999999999999995E-2</v>
      </c>
      <c r="W68">
        <v>3.78</v>
      </c>
      <c r="X68" s="2">
        <f t="shared" si="5"/>
        <v>3.78</v>
      </c>
      <c r="Y68" s="2">
        <f t="shared" si="22"/>
        <v>4.4791758316469759</v>
      </c>
    </row>
    <row r="69" spans="1:25">
      <c r="A69" s="3" t="s">
        <v>376</v>
      </c>
      <c r="B69" s="3">
        <v>2</v>
      </c>
      <c r="C69">
        <f>55.5*9.81</f>
        <v>544.45500000000004</v>
      </c>
      <c r="D69" s="44">
        <v>1.55</v>
      </c>
      <c r="E69" s="3" t="s">
        <v>55</v>
      </c>
      <c r="F69">
        <v>3.7999999999999999E-2</v>
      </c>
      <c r="G69">
        <v>1770.09</v>
      </c>
      <c r="H69" s="2">
        <f t="shared" ref="H69:H120" si="24">G69/C69</f>
        <v>3.2511226823153425</v>
      </c>
      <c r="I69">
        <v>0.1</v>
      </c>
      <c r="J69">
        <v>1376.29</v>
      </c>
      <c r="K69" s="2">
        <f t="shared" ref="K69:K120" si="25">J69/C69</f>
        <v>2.527830582876454</v>
      </c>
      <c r="L69">
        <v>4.2000000000000003E-2</v>
      </c>
      <c r="M69">
        <v>1062.1452999999999</v>
      </c>
      <c r="N69" s="2">
        <f t="shared" si="19"/>
        <v>1.9508413000156117</v>
      </c>
      <c r="O69">
        <v>9.6000000000000002E-2</v>
      </c>
      <c r="P69">
        <v>853.66690000000006</v>
      </c>
      <c r="Q69" s="2">
        <f t="shared" si="23"/>
        <v>1.5679292136172871</v>
      </c>
      <c r="R69">
        <v>0.03</v>
      </c>
      <c r="S69">
        <v>-5.8</v>
      </c>
      <c r="T69" s="2">
        <f t="shared" ref="T69:T120" si="26">ABS(S69)</f>
        <v>5.8</v>
      </c>
      <c r="U69" s="2">
        <f t="shared" si="21"/>
        <v>6.8728094771302812</v>
      </c>
      <c r="V69">
        <v>0.122</v>
      </c>
      <c r="W69">
        <v>-3.85</v>
      </c>
      <c r="X69" s="2">
        <f t="shared" ref="X69:X120" si="27">ABS(W69)</f>
        <v>3.85</v>
      </c>
      <c r="Y69" s="2">
        <f t="shared" si="22"/>
        <v>4.5621235322330316</v>
      </c>
    </row>
    <row r="70" spans="1:25">
      <c r="A70" s="3" t="s">
        <v>377</v>
      </c>
      <c r="B70" s="3">
        <v>2</v>
      </c>
      <c r="C70">
        <f>97*9.81</f>
        <v>951.57</v>
      </c>
      <c r="D70" s="44">
        <v>1.75</v>
      </c>
      <c r="E70" s="3" t="s">
        <v>56</v>
      </c>
      <c r="F70">
        <v>5.6800000000000003E-2</v>
      </c>
      <c r="G70">
        <v>2208.33</v>
      </c>
      <c r="H70" s="2">
        <f t="shared" si="24"/>
        <v>2.3207225952898893</v>
      </c>
      <c r="I70">
        <v>9.5299999999999996E-2</v>
      </c>
      <c r="J70">
        <v>2257.48</v>
      </c>
      <c r="K70" s="2">
        <f t="shared" si="25"/>
        <v>2.3723740765261621</v>
      </c>
      <c r="L70">
        <v>1.2800000000000001E-2</v>
      </c>
      <c r="M70">
        <v>24.320599999999999</v>
      </c>
      <c r="N70" s="2">
        <f t="shared" si="19"/>
        <v>2.5558392971615329E-2</v>
      </c>
      <c r="O70">
        <v>9.9000000000000005E-2</v>
      </c>
      <c r="P70">
        <v>1455.8322000000001</v>
      </c>
      <c r="Q70" s="2">
        <f t="shared" si="23"/>
        <v>1.529926542450897</v>
      </c>
      <c r="R70">
        <v>2.75E-2</v>
      </c>
      <c r="S70">
        <v>4.8499999999999996</v>
      </c>
      <c r="T70" s="2">
        <f t="shared" si="26"/>
        <v>4.8499999999999996</v>
      </c>
      <c r="U70" s="2">
        <f t="shared" si="21"/>
        <v>2.9124799767001597</v>
      </c>
      <c r="V70">
        <v>6.9699999999999998E-2</v>
      </c>
      <c r="W70">
        <v>16.21</v>
      </c>
      <c r="X70" s="2">
        <f t="shared" si="27"/>
        <v>16.21</v>
      </c>
      <c r="Y70" s="2">
        <f t="shared" si="22"/>
        <v>9.7342887468679571</v>
      </c>
    </row>
    <row r="71" spans="1:25">
      <c r="A71" s="3" t="s">
        <v>378</v>
      </c>
      <c r="B71" s="3">
        <v>2</v>
      </c>
      <c r="C71">
        <f>97*9.81</f>
        <v>951.57</v>
      </c>
      <c r="D71" s="44">
        <v>1.75</v>
      </c>
      <c r="E71" s="3" t="s">
        <v>56</v>
      </c>
      <c r="F71">
        <v>4.02E-2</v>
      </c>
      <c r="G71">
        <v>2474.66</v>
      </c>
      <c r="H71" s="2">
        <f t="shared" si="24"/>
        <v>2.6006074172157589</v>
      </c>
      <c r="I71">
        <v>8.4000000000000005E-2</v>
      </c>
      <c r="J71">
        <v>2423.0500000000002</v>
      </c>
      <c r="K71" s="2">
        <f t="shared" si="25"/>
        <v>2.5463707346805804</v>
      </c>
      <c r="L71">
        <v>4.7199999999999999E-2</v>
      </c>
      <c r="M71">
        <v>1439.1632999999999</v>
      </c>
      <c r="N71" s="2">
        <f t="shared" si="19"/>
        <v>1.5124092815031998</v>
      </c>
      <c r="O71">
        <v>8.7499999999999994E-2</v>
      </c>
      <c r="P71">
        <v>1461.3770999999999</v>
      </c>
      <c r="Q71" s="2">
        <f t="shared" si="23"/>
        <v>1.5357536492323212</v>
      </c>
      <c r="R71">
        <v>5.4199999999999998E-2</v>
      </c>
      <c r="S71">
        <v>12.33</v>
      </c>
      <c r="T71" s="2">
        <f t="shared" si="26"/>
        <v>12.33</v>
      </c>
      <c r="U71" s="2">
        <f t="shared" si="21"/>
        <v>7.4043047655078293</v>
      </c>
      <c r="V71">
        <v>9.8000000000000004E-2</v>
      </c>
      <c r="W71">
        <v>10.61</v>
      </c>
      <c r="X71" s="2">
        <f t="shared" si="27"/>
        <v>10.61</v>
      </c>
      <c r="Y71" s="2">
        <f t="shared" si="22"/>
        <v>6.3714252686162256</v>
      </c>
    </row>
    <row r="72" spans="1:25">
      <c r="A72" s="3" t="s">
        <v>379</v>
      </c>
      <c r="B72" s="3">
        <v>2</v>
      </c>
      <c r="C72">
        <f>97*9.81</f>
        <v>951.57</v>
      </c>
      <c r="D72" s="44">
        <v>1.75</v>
      </c>
      <c r="E72" s="3" t="s">
        <v>56</v>
      </c>
      <c r="F72">
        <v>4.5999999999999999E-2</v>
      </c>
      <c r="G72">
        <v>2693.3</v>
      </c>
      <c r="H72" s="2">
        <f t="shared" si="24"/>
        <v>2.8303750643673089</v>
      </c>
      <c r="K72" s="2"/>
      <c r="L72">
        <v>5.1799999999999999E-2</v>
      </c>
      <c r="M72">
        <v>1712.7366999999999</v>
      </c>
      <c r="N72" s="2">
        <f t="shared" si="19"/>
        <v>1.7999061550910598</v>
      </c>
      <c r="Q72" s="2"/>
      <c r="R72">
        <v>9.5999999999999992E-3</v>
      </c>
      <c r="S72">
        <v>5.8</v>
      </c>
      <c r="T72" s="2">
        <f t="shared" si="26"/>
        <v>5.8</v>
      </c>
      <c r="U72" s="2">
        <f t="shared" si="21"/>
        <v>3.4829657453321499</v>
      </c>
      <c r="V72">
        <v>6.3299999999999995E-2</v>
      </c>
      <c r="W72">
        <v>20.58</v>
      </c>
      <c r="X72" s="2">
        <f t="shared" si="27"/>
        <v>20.58</v>
      </c>
      <c r="Y72" s="2">
        <f t="shared" si="22"/>
        <v>12.35852328257511</v>
      </c>
    </row>
    <row r="73" spans="1:25">
      <c r="A73" s="3"/>
      <c r="B73" s="3">
        <v>2</v>
      </c>
      <c r="C73">
        <f>88*9.81</f>
        <v>863.28000000000009</v>
      </c>
      <c r="D73" s="44">
        <v>1.81</v>
      </c>
      <c r="E73" s="3" t="s">
        <v>57</v>
      </c>
      <c r="H73" s="2"/>
      <c r="K73" s="2"/>
      <c r="N73" s="2"/>
      <c r="Q73" s="2"/>
      <c r="T73" s="2"/>
      <c r="U73" s="2"/>
      <c r="X73" s="2"/>
      <c r="Y73" s="2"/>
    </row>
    <row r="74" spans="1:25">
      <c r="A74" s="3"/>
      <c r="B74" s="3">
        <v>2</v>
      </c>
      <c r="C74">
        <f>88*9.81</f>
        <v>863.28000000000009</v>
      </c>
      <c r="D74" s="44">
        <v>1.81</v>
      </c>
      <c r="E74" s="3" t="s">
        <v>57</v>
      </c>
      <c r="H74" s="2"/>
      <c r="K74" s="2"/>
      <c r="N74" s="2"/>
      <c r="Q74" s="2"/>
      <c r="T74" s="2"/>
      <c r="U74" s="2"/>
      <c r="X74" s="2"/>
      <c r="Y74" s="2"/>
    </row>
    <row r="75" spans="1:25">
      <c r="A75" s="3"/>
      <c r="B75" s="3">
        <v>2</v>
      </c>
      <c r="C75">
        <f>88*9.81</f>
        <v>863.28000000000009</v>
      </c>
      <c r="D75" s="44">
        <v>1.81</v>
      </c>
      <c r="E75" s="3" t="s">
        <v>57</v>
      </c>
      <c r="H75" s="2"/>
      <c r="K75" s="2"/>
      <c r="N75" s="2"/>
      <c r="Q75" s="2"/>
      <c r="T75" s="2"/>
      <c r="U75" s="2"/>
      <c r="X75" s="2"/>
      <c r="Y75" s="2"/>
    </row>
    <row r="76" spans="1:25">
      <c r="A76" s="3" t="s">
        <v>380</v>
      </c>
      <c r="B76" s="3">
        <v>2</v>
      </c>
      <c r="C76">
        <f>115.5*9.81</f>
        <v>1133.0550000000001</v>
      </c>
      <c r="D76" s="44">
        <v>2.02</v>
      </c>
      <c r="E76" s="3" t="s">
        <v>58</v>
      </c>
      <c r="F76">
        <v>4.53E-2</v>
      </c>
      <c r="G76">
        <v>3120.27</v>
      </c>
      <c r="H76" s="2">
        <f t="shared" si="24"/>
        <v>2.7538557263327905</v>
      </c>
      <c r="I76">
        <v>0.128</v>
      </c>
      <c r="J76">
        <v>2206.96</v>
      </c>
      <c r="K76" s="2">
        <f t="shared" si="25"/>
        <v>1.9477960028418744</v>
      </c>
      <c r="L76">
        <v>4.8000000000000001E-2</v>
      </c>
      <c r="M76">
        <v>2139.0462000000002</v>
      </c>
      <c r="N76" s="2">
        <f>M76/C76</f>
        <v>1.8878573414353232</v>
      </c>
      <c r="O76">
        <v>0.1147</v>
      </c>
      <c r="P76">
        <v>1263.4218000000001</v>
      </c>
      <c r="Q76" s="2">
        <f>P76/C76</f>
        <v>1.1150577862504467</v>
      </c>
      <c r="R76">
        <v>1.0699999999999999E-2</v>
      </c>
      <c r="S76">
        <v>12.31</v>
      </c>
      <c r="T76" s="2">
        <f t="shared" si="26"/>
        <v>12.31</v>
      </c>
      <c r="U76" s="2">
        <f t="shared" ref="U76:U102" si="28">ABS(T76/(C76*D76)*1000)</f>
        <v>5.3784321201888652</v>
      </c>
      <c r="V76">
        <v>0.17069999999999999</v>
      </c>
      <c r="W76">
        <v>-35.22</v>
      </c>
      <c r="X76" s="2">
        <f t="shared" si="27"/>
        <v>35.22</v>
      </c>
      <c r="Y76" s="2">
        <f t="shared" ref="Y76:Y102" si="29">ABS(X76/(C76*D76)*1000)</f>
        <v>15.388170533960343</v>
      </c>
    </row>
    <row r="77" spans="1:25">
      <c r="A77" s="3" t="s">
        <v>381</v>
      </c>
      <c r="B77" s="3">
        <v>2</v>
      </c>
      <c r="C77">
        <f>115.5*9.81</f>
        <v>1133.0550000000001</v>
      </c>
      <c r="D77" s="44">
        <v>2.02</v>
      </c>
      <c r="E77" s="3" t="s">
        <v>58</v>
      </c>
      <c r="F77">
        <v>4.2000000000000003E-2</v>
      </c>
      <c r="G77">
        <v>3483.18</v>
      </c>
      <c r="H77" s="2">
        <f t="shared" si="24"/>
        <v>3.074149092497716</v>
      </c>
      <c r="I77">
        <v>0.1143</v>
      </c>
      <c r="J77">
        <v>2483.2800000000002</v>
      </c>
      <c r="K77" s="2">
        <f t="shared" si="25"/>
        <v>2.1916676595575679</v>
      </c>
      <c r="L77">
        <v>4.4299999999999999E-2</v>
      </c>
      <c r="M77">
        <v>2152.4303</v>
      </c>
      <c r="N77" s="2">
        <f>M77/C77</f>
        <v>1.8996697424220359</v>
      </c>
      <c r="Q77" s="2"/>
      <c r="R77">
        <v>5.3699999999999998E-2</v>
      </c>
      <c r="S77">
        <v>12.75</v>
      </c>
      <c r="T77" s="2">
        <f t="shared" si="26"/>
        <v>12.75</v>
      </c>
      <c r="U77" s="2">
        <f t="shared" si="28"/>
        <v>5.5706750229413506</v>
      </c>
      <c r="V77">
        <v>0.1027</v>
      </c>
      <c r="W77">
        <v>-19.489999999999998</v>
      </c>
      <c r="X77" s="2">
        <f t="shared" si="27"/>
        <v>19.489999999999998</v>
      </c>
      <c r="Y77" s="2">
        <f t="shared" si="29"/>
        <v>8.515486760558975</v>
      </c>
    </row>
    <row r="78" spans="1:25">
      <c r="A78" s="3" t="s">
        <v>382</v>
      </c>
      <c r="B78" s="3">
        <v>2</v>
      </c>
      <c r="C78">
        <f>115.5*9.81</f>
        <v>1133.0550000000001</v>
      </c>
      <c r="D78" s="44">
        <v>2.02</v>
      </c>
      <c r="E78" s="3" t="s">
        <v>58</v>
      </c>
      <c r="F78">
        <v>4.53E-2</v>
      </c>
      <c r="G78">
        <v>3137.76</v>
      </c>
      <c r="H78" s="2">
        <f t="shared" si="24"/>
        <v>2.7692918702093015</v>
      </c>
      <c r="I78">
        <v>0.13070000000000001</v>
      </c>
      <c r="J78">
        <v>2267.4</v>
      </c>
      <c r="K78" s="2">
        <f t="shared" si="25"/>
        <v>2.0011385148999827</v>
      </c>
      <c r="L78">
        <v>4.8000000000000001E-2</v>
      </c>
      <c r="M78">
        <v>2091.5927999999999</v>
      </c>
      <c r="N78" s="2">
        <f>M78/C78</f>
        <v>1.8459764089121886</v>
      </c>
      <c r="O78">
        <v>0.1147</v>
      </c>
      <c r="P78">
        <v>1309.9313999999999</v>
      </c>
      <c r="Q78" s="2">
        <f t="shared" ref="Q78:Q102" si="30">P78/C78</f>
        <v>1.1561057495002447</v>
      </c>
      <c r="R78">
        <v>1.0699999999999999E-2</v>
      </c>
      <c r="S78">
        <v>9.4</v>
      </c>
      <c r="T78" s="2">
        <f t="shared" si="26"/>
        <v>9.4</v>
      </c>
      <c r="U78" s="2">
        <f t="shared" si="28"/>
        <v>4.1070074678940154</v>
      </c>
      <c r="V78">
        <v>0.17069999999999999</v>
      </c>
      <c r="W78">
        <v>-30.62</v>
      </c>
      <c r="X78" s="2">
        <f t="shared" si="27"/>
        <v>30.62</v>
      </c>
      <c r="Y78" s="2">
        <f t="shared" si="29"/>
        <v>13.378358368820718</v>
      </c>
    </row>
    <row r="79" spans="1:25">
      <c r="A79" s="3" t="s">
        <v>383</v>
      </c>
      <c r="B79" s="3">
        <v>2</v>
      </c>
      <c r="C79">
        <f>99*9.91</f>
        <v>981.09</v>
      </c>
      <c r="D79" s="45">
        <v>1.87</v>
      </c>
      <c r="E79" s="3" t="s">
        <v>59</v>
      </c>
      <c r="F79">
        <v>4.5999999999999999E-2</v>
      </c>
      <c r="G79">
        <v>1414.62</v>
      </c>
      <c r="H79" s="2">
        <f t="shared" si="24"/>
        <v>1.4418860654985779</v>
      </c>
      <c r="I79">
        <v>0.10199999999999999</v>
      </c>
      <c r="J79">
        <v>2391.3200000000002</v>
      </c>
      <c r="K79" s="2">
        <f t="shared" si="25"/>
        <v>2.4374114505295132</v>
      </c>
      <c r="N79" s="2"/>
      <c r="O79">
        <v>0.10199999999999999</v>
      </c>
      <c r="P79">
        <v>1366.3188</v>
      </c>
      <c r="Q79" s="2">
        <f t="shared" si="30"/>
        <v>1.3926538849646821</v>
      </c>
      <c r="R79">
        <v>3.4000000000000002E-2</v>
      </c>
      <c r="S79">
        <v>-4.1399999999999997</v>
      </c>
      <c r="T79" s="2">
        <f t="shared" si="26"/>
        <v>4.1399999999999997</v>
      </c>
      <c r="U79" s="2">
        <f t="shared" si="28"/>
        <v>2.2565755876785087</v>
      </c>
      <c r="V79">
        <v>0.12</v>
      </c>
      <c r="W79">
        <v>16.399999999999999</v>
      </c>
      <c r="X79" s="2">
        <f t="shared" si="27"/>
        <v>16.399999999999999</v>
      </c>
      <c r="Y79" s="2">
        <f t="shared" si="29"/>
        <v>8.9390916999824963</v>
      </c>
    </row>
    <row r="80" spans="1:25">
      <c r="A80" s="3" t="s">
        <v>384</v>
      </c>
      <c r="B80" s="3">
        <v>2</v>
      </c>
      <c r="C80">
        <f>99*9.91</f>
        <v>981.09</v>
      </c>
      <c r="D80" s="45">
        <v>1.87</v>
      </c>
      <c r="E80" s="3" t="s">
        <v>59</v>
      </c>
      <c r="F80">
        <v>4.5499999999999999E-2</v>
      </c>
      <c r="G80">
        <v>2011.31</v>
      </c>
      <c r="H80" s="2">
        <f t="shared" si="24"/>
        <v>2.0500769552232718</v>
      </c>
      <c r="I80">
        <v>0.11700000000000001</v>
      </c>
      <c r="J80">
        <v>2383.58</v>
      </c>
      <c r="K80" s="2">
        <f t="shared" si="25"/>
        <v>2.4295222660510247</v>
      </c>
      <c r="L80">
        <v>4.7699999999999999E-2</v>
      </c>
      <c r="M80">
        <v>1094.9969000000001</v>
      </c>
      <c r="N80" s="2">
        <f>M80/C80</f>
        <v>1.1161023963143035</v>
      </c>
      <c r="O80">
        <v>0.11700000000000001</v>
      </c>
      <c r="P80">
        <v>1236.0655999999999</v>
      </c>
      <c r="Q80" s="2">
        <f t="shared" si="30"/>
        <v>1.2598901222110102</v>
      </c>
      <c r="R80">
        <v>3.9E-2</v>
      </c>
      <c r="S80">
        <v>-16.920000000000002</v>
      </c>
      <c r="T80" s="2">
        <f t="shared" si="26"/>
        <v>16.920000000000002</v>
      </c>
      <c r="U80" s="2">
        <f t="shared" si="28"/>
        <v>9.2225263148599925</v>
      </c>
      <c r="V80">
        <v>0.1018</v>
      </c>
      <c r="W80">
        <v>-11.24</v>
      </c>
      <c r="X80" s="2">
        <f t="shared" si="27"/>
        <v>11.24</v>
      </c>
      <c r="Y80" s="2">
        <f t="shared" si="29"/>
        <v>6.1265482138904437</v>
      </c>
    </row>
    <row r="81" spans="1:25">
      <c r="A81" s="3" t="s">
        <v>385</v>
      </c>
      <c r="B81" s="3">
        <v>2</v>
      </c>
      <c r="C81">
        <f>99*9.91</f>
        <v>981.09</v>
      </c>
      <c r="D81" s="45">
        <v>1.87</v>
      </c>
      <c r="E81" s="3" t="s">
        <v>59</v>
      </c>
      <c r="F81">
        <v>5.6300000000000003E-2</v>
      </c>
      <c r="G81">
        <v>2248.79</v>
      </c>
      <c r="H81" s="2">
        <f t="shared" si="24"/>
        <v>2.2921342588345612</v>
      </c>
      <c r="I81">
        <v>0.1062</v>
      </c>
      <c r="J81">
        <v>2334.5500000000002</v>
      </c>
      <c r="K81" s="2">
        <f t="shared" si="25"/>
        <v>2.3795472382757956</v>
      </c>
      <c r="L81">
        <v>5.8500000000000003E-2</v>
      </c>
      <c r="M81">
        <v>1296.1134999999999</v>
      </c>
      <c r="N81" s="2">
        <f>M81/C81</f>
        <v>1.3210954142841125</v>
      </c>
      <c r="O81">
        <v>0.10829999999999999</v>
      </c>
      <c r="P81">
        <v>1345.5590999999999</v>
      </c>
      <c r="Q81" s="2">
        <f t="shared" si="30"/>
        <v>1.3714940525334067</v>
      </c>
      <c r="R81">
        <v>3.6799999999999999E-2</v>
      </c>
      <c r="S81">
        <v>-14.05</v>
      </c>
      <c r="T81" s="2">
        <f t="shared" si="26"/>
        <v>14.05</v>
      </c>
      <c r="U81" s="2">
        <f t="shared" si="28"/>
        <v>7.6581852673630548</v>
      </c>
      <c r="V81">
        <v>0.14080000000000001</v>
      </c>
      <c r="W81">
        <v>10.47</v>
      </c>
      <c r="X81" s="2">
        <f t="shared" si="27"/>
        <v>10.47</v>
      </c>
      <c r="Y81" s="2">
        <f t="shared" si="29"/>
        <v>5.7068469572449239</v>
      </c>
    </row>
    <row r="82" spans="1:25">
      <c r="A82" s="3" t="s">
        <v>386</v>
      </c>
      <c r="B82" s="3">
        <v>3</v>
      </c>
      <c r="C82">
        <f>81.7*9.81</f>
        <v>801.47700000000009</v>
      </c>
      <c r="D82" s="45">
        <v>1.74</v>
      </c>
      <c r="E82" s="3" t="s">
        <v>48</v>
      </c>
      <c r="F82">
        <v>3.7499999999999999E-2</v>
      </c>
      <c r="G82">
        <v>1873.08</v>
      </c>
      <c r="H82" s="2">
        <f t="shared" si="24"/>
        <v>2.3370352486721386</v>
      </c>
      <c r="I82">
        <v>9.7900000000000001E-2</v>
      </c>
      <c r="J82">
        <v>2054.89</v>
      </c>
      <c r="K82" s="2">
        <f t="shared" si="25"/>
        <v>2.563878938509776</v>
      </c>
      <c r="L82">
        <v>4.7899999999999998E-2</v>
      </c>
      <c r="M82">
        <v>930.64580000000001</v>
      </c>
      <c r="N82" s="2">
        <f>M82/C82</f>
        <v>1.1611634519767877</v>
      </c>
      <c r="O82">
        <v>8.5400000000000004E-2</v>
      </c>
      <c r="P82">
        <v>1023.6543</v>
      </c>
      <c r="Q82" s="2">
        <f t="shared" si="30"/>
        <v>1.2772098263580862</v>
      </c>
      <c r="R82">
        <v>2.92E-2</v>
      </c>
      <c r="S82">
        <v>-9.7100000000000009</v>
      </c>
      <c r="T82" s="2">
        <f t="shared" si="26"/>
        <v>9.7100000000000009</v>
      </c>
      <c r="U82" s="2">
        <f t="shared" si="28"/>
        <v>6.9627197912291212</v>
      </c>
      <c r="V82">
        <v>6.4600000000000005E-2</v>
      </c>
      <c r="W82">
        <v>15.22</v>
      </c>
      <c r="X82" s="2">
        <f t="shared" si="27"/>
        <v>15.22</v>
      </c>
      <c r="Y82" s="2">
        <f t="shared" si="29"/>
        <v>10.913758519310733</v>
      </c>
    </row>
    <row r="83" spans="1:25">
      <c r="A83" s="3" t="s">
        <v>387</v>
      </c>
      <c r="B83" s="3">
        <v>3</v>
      </c>
      <c r="C83">
        <f>81.7*9.81</f>
        <v>801.47700000000009</v>
      </c>
      <c r="D83" s="45">
        <v>1.74</v>
      </c>
      <c r="E83" s="3" t="s">
        <v>48</v>
      </c>
      <c r="F83">
        <v>5.4199999999999998E-2</v>
      </c>
      <c r="G83">
        <v>2051.75</v>
      </c>
      <c r="H83" s="2">
        <f t="shared" si="24"/>
        <v>2.5599611716867732</v>
      </c>
      <c r="I83">
        <v>0.1105</v>
      </c>
      <c r="J83">
        <v>2044.39</v>
      </c>
      <c r="K83" s="2">
        <f t="shared" si="25"/>
        <v>2.5507781258850843</v>
      </c>
      <c r="L83">
        <v>5.8500000000000003E-2</v>
      </c>
      <c r="M83">
        <v>977.29830000000004</v>
      </c>
      <c r="N83" s="2">
        <f>M83/C83</f>
        <v>1.2193716101647332</v>
      </c>
      <c r="O83">
        <v>0.104</v>
      </c>
      <c r="P83">
        <v>1024.5576000000001</v>
      </c>
      <c r="Q83" s="2">
        <f t="shared" si="30"/>
        <v>1.278336870552742</v>
      </c>
      <c r="R83">
        <v>8.6999999999999994E-3</v>
      </c>
      <c r="S83">
        <v>-1.08</v>
      </c>
      <c r="T83" s="2">
        <f t="shared" si="26"/>
        <v>1.08</v>
      </c>
      <c r="U83" s="2">
        <f t="shared" si="28"/>
        <v>0.77443227338078791</v>
      </c>
      <c r="V83">
        <v>7.8E-2</v>
      </c>
      <c r="W83">
        <v>18.440000000000001</v>
      </c>
      <c r="X83" s="2">
        <f t="shared" si="27"/>
        <v>18.440000000000001</v>
      </c>
      <c r="Y83" s="2">
        <f t="shared" si="29"/>
        <v>13.222714001057156</v>
      </c>
    </row>
    <row r="84" spans="1:25">
      <c r="A84" s="3" t="s">
        <v>388</v>
      </c>
      <c r="B84" s="3">
        <v>3</v>
      </c>
      <c r="C84">
        <f>81.7*9.81</f>
        <v>801.47700000000009</v>
      </c>
      <c r="D84" s="45">
        <v>1.74</v>
      </c>
      <c r="E84" s="3" t="s">
        <v>48</v>
      </c>
      <c r="F84">
        <v>5.1799999999999999E-2</v>
      </c>
      <c r="G84">
        <v>1982.84</v>
      </c>
      <c r="H84" s="2">
        <f t="shared" si="24"/>
        <v>2.4739824099755823</v>
      </c>
      <c r="I84">
        <v>9.5799999999999996E-2</v>
      </c>
      <c r="J84">
        <v>2048.0100000000002</v>
      </c>
      <c r="K84" s="2">
        <f t="shared" si="25"/>
        <v>2.555294786999502</v>
      </c>
      <c r="N84" s="2"/>
      <c r="O84">
        <v>9.5799999999999996E-2</v>
      </c>
      <c r="P84">
        <v>923.72439999999995</v>
      </c>
      <c r="Q84" s="2">
        <f t="shared" si="30"/>
        <v>1.1525276458338789</v>
      </c>
      <c r="R84">
        <v>7.7000000000000002E-3</v>
      </c>
      <c r="S84">
        <v>3.51</v>
      </c>
      <c r="T84" s="2">
        <f t="shared" si="26"/>
        <v>3.51</v>
      </c>
      <c r="U84" s="2">
        <f t="shared" si="28"/>
        <v>2.5169048884875602</v>
      </c>
      <c r="V84">
        <v>7.2800000000000004E-2</v>
      </c>
      <c r="W84">
        <v>10.06</v>
      </c>
      <c r="X84" s="2">
        <f t="shared" si="27"/>
        <v>10.06</v>
      </c>
      <c r="Y84" s="2">
        <f t="shared" si="29"/>
        <v>7.2136932131580798</v>
      </c>
    </row>
    <row r="85" spans="1:25">
      <c r="A85" s="3" t="s">
        <v>389</v>
      </c>
      <c r="B85" s="3">
        <v>3</v>
      </c>
      <c r="C85">
        <f>75.5*9.81</f>
        <v>740.65500000000009</v>
      </c>
      <c r="D85" s="44">
        <v>1.78</v>
      </c>
      <c r="E85" s="3" t="s">
        <v>49</v>
      </c>
      <c r="F85">
        <v>3.4500000000000003E-2</v>
      </c>
      <c r="G85">
        <v>1490.69</v>
      </c>
      <c r="H85" s="2">
        <f t="shared" si="24"/>
        <v>2.012664465911929</v>
      </c>
      <c r="I85">
        <v>0.1016</v>
      </c>
      <c r="J85">
        <v>1677.47</v>
      </c>
      <c r="K85" s="2">
        <f t="shared" si="25"/>
        <v>2.2648466560004317</v>
      </c>
      <c r="N85" s="2"/>
      <c r="O85">
        <v>0.10349999999999999</v>
      </c>
      <c r="P85">
        <v>853.79549999999995</v>
      </c>
      <c r="Q85" s="2">
        <f t="shared" si="30"/>
        <v>1.1527573566640337</v>
      </c>
      <c r="R85">
        <v>3.8300000000000001E-2</v>
      </c>
      <c r="S85">
        <v>-6.55</v>
      </c>
      <c r="T85" s="2">
        <f t="shared" si="26"/>
        <v>6.55</v>
      </c>
      <c r="U85" s="2">
        <f t="shared" si="28"/>
        <v>4.9682717066635291</v>
      </c>
      <c r="V85">
        <v>6.13E-2</v>
      </c>
      <c r="W85">
        <v>4.68</v>
      </c>
      <c r="X85" s="2">
        <f t="shared" si="27"/>
        <v>4.68</v>
      </c>
      <c r="Y85" s="2">
        <f t="shared" si="29"/>
        <v>3.5498490972802004</v>
      </c>
    </row>
    <row r="86" spans="1:25">
      <c r="A86" s="3" t="s">
        <v>390</v>
      </c>
      <c r="B86" s="3">
        <v>3</v>
      </c>
      <c r="C86">
        <f>75.5*9.81</f>
        <v>740.65500000000009</v>
      </c>
      <c r="D86" s="44">
        <v>1.78</v>
      </c>
      <c r="E86" s="3" t="s">
        <v>49</v>
      </c>
      <c r="F86">
        <v>3.4799999999999998E-2</v>
      </c>
      <c r="G86">
        <v>1490.19</v>
      </c>
      <c r="H86" s="2">
        <f t="shared" si="24"/>
        <v>2.0119893877716346</v>
      </c>
      <c r="I86">
        <v>9.5299999999999996E-2</v>
      </c>
      <c r="J86">
        <v>1759.58</v>
      </c>
      <c r="K86" s="2">
        <f t="shared" si="25"/>
        <v>2.3757079881996339</v>
      </c>
      <c r="L86">
        <v>4.3999999999999997E-2</v>
      </c>
      <c r="M86">
        <v>700.86270000000002</v>
      </c>
      <c r="N86" s="2">
        <f t="shared" ref="N86:N102" si="31">M86/C86</f>
        <v>0.94627417623589927</v>
      </c>
      <c r="O86">
        <v>9.7199999999999995E-2</v>
      </c>
      <c r="P86">
        <v>906.62810000000002</v>
      </c>
      <c r="Q86" s="2">
        <f t="shared" si="30"/>
        <v>1.2240896233739054</v>
      </c>
      <c r="R86">
        <v>5.8700000000000002E-2</v>
      </c>
      <c r="S86">
        <v>7.82</v>
      </c>
      <c r="T86" s="2">
        <f t="shared" si="26"/>
        <v>7.82</v>
      </c>
      <c r="U86" s="2">
        <f t="shared" si="28"/>
        <v>5.9315854574211899</v>
      </c>
      <c r="V86">
        <v>0.17780000000000001</v>
      </c>
      <c r="W86">
        <v>-1.26</v>
      </c>
      <c r="X86" s="2">
        <f t="shared" si="27"/>
        <v>1.26</v>
      </c>
      <c r="Y86" s="2">
        <f t="shared" si="29"/>
        <v>0.95572860311390018</v>
      </c>
    </row>
    <row r="87" spans="1:25">
      <c r="A87" s="3" t="s">
        <v>391</v>
      </c>
      <c r="B87" s="3">
        <v>3</v>
      </c>
      <c r="C87">
        <f>75.5*9.81</f>
        <v>740.65500000000009</v>
      </c>
      <c r="D87" s="44">
        <v>1.78</v>
      </c>
      <c r="E87" s="3" t="s">
        <v>49</v>
      </c>
      <c r="F87">
        <v>3.4000000000000002E-2</v>
      </c>
      <c r="G87">
        <v>1516.17</v>
      </c>
      <c r="H87" s="2">
        <f t="shared" si="24"/>
        <v>2.047066447941349</v>
      </c>
      <c r="I87">
        <v>0.10199999999999999</v>
      </c>
      <c r="J87">
        <v>1764.34</v>
      </c>
      <c r="K87" s="2">
        <f t="shared" si="25"/>
        <v>2.3821347320952397</v>
      </c>
      <c r="L87">
        <v>4.2000000000000003E-2</v>
      </c>
      <c r="M87">
        <v>701.29110000000003</v>
      </c>
      <c r="N87" s="2">
        <f t="shared" si="31"/>
        <v>0.94685258318650378</v>
      </c>
      <c r="O87">
        <v>0.1</v>
      </c>
      <c r="P87">
        <v>957.56709999999998</v>
      </c>
      <c r="Q87" s="2">
        <f t="shared" si="30"/>
        <v>1.2928652341508529</v>
      </c>
      <c r="R87">
        <v>3.5999999999999997E-2</v>
      </c>
      <c r="S87">
        <v>-10.28</v>
      </c>
      <c r="T87" s="2">
        <f t="shared" si="26"/>
        <v>10.28</v>
      </c>
      <c r="U87" s="2">
        <f t="shared" si="28"/>
        <v>7.797531777786423</v>
      </c>
      <c r="V87">
        <v>6.6000000000000003E-2</v>
      </c>
      <c r="W87">
        <v>10.3</v>
      </c>
      <c r="X87" s="2">
        <f t="shared" si="27"/>
        <v>10.3</v>
      </c>
      <c r="Y87" s="2">
        <f t="shared" si="29"/>
        <v>7.8127020730739458</v>
      </c>
    </row>
    <row r="88" spans="1:25">
      <c r="A88" s="3" t="s">
        <v>392</v>
      </c>
      <c r="B88" s="3">
        <v>3</v>
      </c>
      <c r="C88">
        <f>72*9.81</f>
        <v>706.32</v>
      </c>
      <c r="D88" s="44">
        <v>1.7</v>
      </c>
      <c r="E88" s="3" t="s">
        <v>50</v>
      </c>
      <c r="F88">
        <v>4.5900000000000003E-2</v>
      </c>
      <c r="G88">
        <v>2392.73</v>
      </c>
      <c r="H88" s="2">
        <f t="shared" si="24"/>
        <v>3.3876005210103068</v>
      </c>
      <c r="I88">
        <v>0.10630000000000001</v>
      </c>
      <c r="J88">
        <v>1749.91</v>
      </c>
      <c r="K88" s="2">
        <f t="shared" si="25"/>
        <v>2.4775031147355304</v>
      </c>
      <c r="L88">
        <v>5.0799999999999998E-2</v>
      </c>
      <c r="M88">
        <v>1301.5117</v>
      </c>
      <c r="N88" s="2">
        <f t="shared" si="31"/>
        <v>1.8426657888775624</v>
      </c>
      <c r="O88">
        <v>0.10630000000000001</v>
      </c>
      <c r="P88">
        <v>1086.1723</v>
      </c>
      <c r="Q88" s="2">
        <f t="shared" si="30"/>
        <v>1.5377906614565635</v>
      </c>
      <c r="R88">
        <v>4.5900000000000003E-2</v>
      </c>
      <c r="S88">
        <v>-11.44</v>
      </c>
      <c r="T88" s="2">
        <f t="shared" si="26"/>
        <v>11.44</v>
      </c>
      <c r="U88" s="2">
        <f t="shared" si="28"/>
        <v>9.5274263290093462</v>
      </c>
      <c r="V88">
        <v>7.0099999999999996E-2</v>
      </c>
      <c r="W88">
        <v>8.58</v>
      </c>
      <c r="X88" s="2">
        <f t="shared" si="27"/>
        <v>8.58</v>
      </c>
      <c r="Y88" s="2">
        <f t="shared" si="29"/>
        <v>7.1455697467570092</v>
      </c>
    </row>
    <row r="89" spans="1:25">
      <c r="A89" s="3" t="s">
        <v>393</v>
      </c>
      <c r="B89" s="3">
        <v>3</v>
      </c>
      <c r="C89">
        <f>72*9.81</f>
        <v>706.32</v>
      </c>
      <c r="D89" s="44">
        <v>1.7</v>
      </c>
      <c r="E89" s="3" t="s">
        <v>50</v>
      </c>
      <c r="F89">
        <v>3.5400000000000001E-2</v>
      </c>
      <c r="G89">
        <v>2332.1999999999998</v>
      </c>
      <c r="H89" s="2">
        <f t="shared" si="24"/>
        <v>3.3019028202514438</v>
      </c>
      <c r="I89">
        <v>8.9599999999999999E-2</v>
      </c>
      <c r="J89">
        <v>1929.38</v>
      </c>
      <c r="K89" s="2">
        <f t="shared" si="25"/>
        <v>2.7315947445916864</v>
      </c>
      <c r="L89">
        <v>3.7499999999999999E-2</v>
      </c>
      <c r="M89">
        <v>1240.5554999999999</v>
      </c>
      <c r="N89" s="2">
        <f t="shared" si="31"/>
        <v>1.7563646788990823</v>
      </c>
      <c r="O89">
        <v>9.1700000000000004E-2</v>
      </c>
      <c r="P89">
        <v>1173.6337000000001</v>
      </c>
      <c r="Q89" s="2">
        <f t="shared" si="30"/>
        <v>1.6616175387926153</v>
      </c>
      <c r="R89">
        <v>5.21E-2</v>
      </c>
      <c r="S89">
        <v>7.06</v>
      </c>
      <c r="T89" s="2">
        <f t="shared" si="26"/>
        <v>7.06</v>
      </c>
      <c r="U89" s="2">
        <f t="shared" si="28"/>
        <v>5.879687926818705</v>
      </c>
      <c r="V89">
        <v>0.1208</v>
      </c>
      <c r="W89">
        <v>5.25</v>
      </c>
      <c r="X89" s="2">
        <f t="shared" si="27"/>
        <v>5.25</v>
      </c>
      <c r="Y89" s="2">
        <f t="shared" si="29"/>
        <v>4.37228918070796</v>
      </c>
    </row>
    <row r="90" spans="1:25">
      <c r="A90" s="3" t="s">
        <v>394</v>
      </c>
      <c r="B90" s="3">
        <v>3</v>
      </c>
      <c r="C90">
        <f>72*9.81</f>
        <v>706.32</v>
      </c>
      <c r="D90" s="44">
        <v>1.7</v>
      </c>
      <c r="E90" s="3" t="s">
        <v>50</v>
      </c>
      <c r="F90">
        <v>4.58E-2</v>
      </c>
      <c r="G90">
        <v>2358.08</v>
      </c>
      <c r="H90" s="2">
        <f t="shared" si="24"/>
        <v>3.3385434364027633</v>
      </c>
      <c r="I90">
        <v>0.1</v>
      </c>
      <c r="J90">
        <v>1939.04</v>
      </c>
      <c r="K90" s="2">
        <f t="shared" si="25"/>
        <v>2.7452712651489408</v>
      </c>
      <c r="L90">
        <v>5.21E-2</v>
      </c>
      <c r="M90">
        <v>1211.3897999999999</v>
      </c>
      <c r="N90" s="2">
        <f t="shared" si="31"/>
        <v>1.7150722052327554</v>
      </c>
      <c r="O90">
        <v>0.1021</v>
      </c>
      <c r="P90">
        <v>1175.2879</v>
      </c>
      <c r="Q90" s="2">
        <f t="shared" si="30"/>
        <v>1.6639595367538791</v>
      </c>
      <c r="R90">
        <v>1.8700000000000001E-2</v>
      </c>
      <c r="S90">
        <v>6.61</v>
      </c>
      <c r="T90" s="2">
        <f t="shared" si="26"/>
        <v>6.61</v>
      </c>
      <c r="U90" s="2">
        <f t="shared" si="28"/>
        <v>5.5049202827580226</v>
      </c>
      <c r="V90">
        <v>6.6699999999999995E-2</v>
      </c>
      <c r="W90">
        <v>9.0299999999999994</v>
      </c>
      <c r="X90" s="2">
        <f t="shared" si="27"/>
        <v>9.0299999999999994</v>
      </c>
      <c r="Y90" s="2">
        <f t="shared" si="29"/>
        <v>7.5203373908176916</v>
      </c>
    </row>
    <row r="91" spans="1:25">
      <c r="A91" s="3" t="s">
        <v>395</v>
      </c>
      <c r="B91" s="3">
        <v>3</v>
      </c>
      <c r="C91">
        <f>78*9.81</f>
        <v>765.18000000000006</v>
      </c>
      <c r="D91" s="44">
        <v>1.8</v>
      </c>
      <c r="E91" s="3" t="s">
        <v>51</v>
      </c>
      <c r="F91">
        <v>3.9600000000000003E-2</v>
      </c>
      <c r="G91">
        <v>1527.74</v>
      </c>
      <c r="H91" s="2">
        <f t="shared" si="24"/>
        <v>1.9965759690530331</v>
      </c>
      <c r="I91">
        <v>0.1104</v>
      </c>
      <c r="J91">
        <v>1568.83</v>
      </c>
      <c r="K91" s="2">
        <f t="shared" si="25"/>
        <v>2.0502757521106143</v>
      </c>
      <c r="L91">
        <v>4.3700000000000003E-2</v>
      </c>
      <c r="M91">
        <v>895.2115</v>
      </c>
      <c r="N91" s="2">
        <f t="shared" si="31"/>
        <v>1.1699358320917952</v>
      </c>
      <c r="O91">
        <v>0.10829999999999999</v>
      </c>
      <c r="P91">
        <v>856.78060000000005</v>
      </c>
      <c r="Q91" s="2">
        <f t="shared" si="30"/>
        <v>1.1197111790689771</v>
      </c>
      <c r="R91">
        <v>5.4199999999999998E-2</v>
      </c>
      <c r="S91">
        <v>11.66</v>
      </c>
      <c r="T91" s="2">
        <f t="shared" si="26"/>
        <v>11.66</v>
      </c>
      <c r="U91" s="2">
        <f t="shared" si="28"/>
        <v>8.4656914422459781</v>
      </c>
      <c r="V91">
        <v>0.14169999999999999</v>
      </c>
      <c r="W91">
        <v>-7.96</v>
      </c>
      <c r="X91" s="2">
        <f t="shared" si="27"/>
        <v>7.96</v>
      </c>
      <c r="Y91" s="2">
        <f t="shared" si="29"/>
        <v>5.7793228027682657</v>
      </c>
    </row>
    <row r="92" spans="1:25">
      <c r="A92" s="3" t="s">
        <v>396</v>
      </c>
      <c r="B92" s="3">
        <v>3</v>
      </c>
      <c r="C92">
        <f>78*9.81</f>
        <v>765.18000000000006</v>
      </c>
      <c r="D92" s="44">
        <v>1.8</v>
      </c>
      <c r="E92" s="3" t="s">
        <v>51</v>
      </c>
      <c r="F92">
        <v>5.5E-2</v>
      </c>
      <c r="G92">
        <v>1474.65</v>
      </c>
      <c r="H92" s="2">
        <f t="shared" si="24"/>
        <v>1.927193601505528</v>
      </c>
      <c r="I92">
        <v>0.14499999999999999</v>
      </c>
      <c r="J92">
        <v>1481.23</v>
      </c>
      <c r="K92" s="2">
        <f t="shared" si="25"/>
        <v>1.9357928853341697</v>
      </c>
      <c r="L92">
        <v>5.0000000000000001E-3</v>
      </c>
      <c r="M92">
        <v>27.5289</v>
      </c>
      <c r="N92" s="2">
        <f t="shared" si="31"/>
        <v>3.5977025013722255E-2</v>
      </c>
      <c r="O92">
        <v>0.06</v>
      </c>
      <c r="P92">
        <v>798.44230000000005</v>
      </c>
      <c r="Q92" s="2">
        <f t="shared" si="30"/>
        <v>1.0434699025065997</v>
      </c>
      <c r="R92">
        <v>4.2500000000000003E-2</v>
      </c>
      <c r="S92">
        <v>-2.5299999999999998</v>
      </c>
      <c r="T92" s="2">
        <f t="shared" si="26"/>
        <v>2.5299999999999998</v>
      </c>
      <c r="U92" s="2">
        <f t="shared" si="28"/>
        <v>1.8368953129401651</v>
      </c>
      <c r="V92">
        <v>0.17249999999999999</v>
      </c>
      <c r="W92">
        <v>-9.3800000000000008</v>
      </c>
      <c r="X92" s="2">
        <f t="shared" si="27"/>
        <v>9.3800000000000008</v>
      </c>
      <c r="Y92" s="2">
        <f t="shared" si="29"/>
        <v>6.8103075238651183</v>
      </c>
    </row>
    <row r="93" spans="1:25">
      <c r="A93" s="3" t="s">
        <v>397</v>
      </c>
      <c r="B93" s="3">
        <v>3</v>
      </c>
      <c r="C93">
        <f>78*9.81</f>
        <v>765.18000000000006</v>
      </c>
      <c r="D93" s="44">
        <v>1.8</v>
      </c>
      <c r="E93" s="3" t="s">
        <v>51</v>
      </c>
      <c r="F93">
        <v>3.1300000000000001E-2</v>
      </c>
      <c r="G93">
        <v>1748.73</v>
      </c>
      <c r="H93" s="2">
        <f t="shared" si="24"/>
        <v>2.2853838312553907</v>
      </c>
      <c r="I93">
        <v>0.10630000000000001</v>
      </c>
      <c r="J93">
        <v>1676.64</v>
      </c>
      <c r="K93" s="2">
        <f t="shared" si="25"/>
        <v>2.1911707049321727</v>
      </c>
      <c r="L93">
        <v>3.5400000000000001E-2</v>
      </c>
      <c r="M93">
        <v>935.08770000000004</v>
      </c>
      <c r="N93" s="2">
        <f t="shared" si="31"/>
        <v>1.2220493217282207</v>
      </c>
      <c r="O93">
        <v>0.1</v>
      </c>
      <c r="P93">
        <v>875.25760000000002</v>
      </c>
      <c r="Q93" s="2">
        <f t="shared" si="30"/>
        <v>1.1438584385373376</v>
      </c>
      <c r="R93">
        <v>5.21E-2</v>
      </c>
      <c r="S93">
        <v>12.74</v>
      </c>
      <c r="T93" s="2">
        <f t="shared" si="26"/>
        <v>12.74</v>
      </c>
      <c r="U93" s="2">
        <f t="shared" si="28"/>
        <v>9.2498206667421741</v>
      </c>
      <c r="V93">
        <v>0.13539999999999999</v>
      </c>
      <c r="W93">
        <v>-8.18</v>
      </c>
      <c r="X93" s="2">
        <f t="shared" si="27"/>
        <v>8.18</v>
      </c>
      <c r="Y93" s="2">
        <f t="shared" si="29"/>
        <v>5.9390528299804544</v>
      </c>
    </row>
    <row r="94" spans="1:25">
      <c r="A94" s="3" t="s">
        <v>398</v>
      </c>
      <c r="B94" s="3">
        <v>3</v>
      </c>
      <c r="C94">
        <f>85*9.81</f>
        <v>833.85</v>
      </c>
      <c r="D94" s="44">
        <v>1.95</v>
      </c>
      <c r="E94" s="3" t="s">
        <v>90</v>
      </c>
      <c r="F94">
        <v>4.6699999999999998E-2</v>
      </c>
      <c r="G94">
        <v>2141.35</v>
      </c>
      <c r="H94" s="2">
        <f t="shared" si="24"/>
        <v>2.5680278227498947</v>
      </c>
      <c r="I94">
        <v>0.12130000000000001</v>
      </c>
      <c r="J94">
        <v>1997.36</v>
      </c>
      <c r="K94" s="2">
        <f t="shared" si="25"/>
        <v>2.3953468849313424</v>
      </c>
      <c r="L94">
        <v>4.9000000000000002E-2</v>
      </c>
      <c r="M94">
        <v>1334.2919999999999</v>
      </c>
      <c r="N94" s="2">
        <f t="shared" si="31"/>
        <v>1.6001583018528511</v>
      </c>
      <c r="O94">
        <v>0.10970000000000001</v>
      </c>
      <c r="P94">
        <v>1210.8302000000001</v>
      </c>
      <c r="Q94" s="2">
        <f t="shared" si="30"/>
        <v>1.4520959405168796</v>
      </c>
      <c r="R94">
        <v>3.5000000000000003E-2</v>
      </c>
      <c r="S94">
        <v>-17.73</v>
      </c>
      <c r="T94" s="2">
        <f t="shared" si="26"/>
        <v>17.73</v>
      </c>
      <c r="U94" s="2">
        <f t="shared" si="28"/>
        <v>10.904008745347115</v>
      </c>
      <c r="V94">
        <v>0.10730000000000001</v>
      </c>
      <c r="W94">
        <v>12.98</v>
      </c>
      <c r="X94" s="2">
        <f t="shared" si="27"/>
        <v>12.98</v>
      </c>
      <c r="Y94" s="2">
        <f t="shared" si="29"/>
        <v>7.9827430070279517</v>
      </c>
    </row>
    <row r="95" spans="1:25">
      <c r="A95" s="3" t="s">
        <v>399</v>
      </c>
      <c r="B95" s="3">
        <v>3</v>
      </c>
      <c r="C95">
        <f>85*9.81</f>
        <v>833.85</v>
      </c>
      <c r="D95" s="44">
        <v>1.95</v>
      </c>
      <c r="E95" s="3" t="s">
        <v>90</v>
      </c>
      <c r="F95">
        <v>4.7699999999999999E-2</v>
      </c>
      <c r="G95">
        <v>2107.4699999999998</v>
      </c>
      <c r="H95" s="2">
        <f t="shared" si="24"/>
        <v>2.5273970138514117</v>
      </c>
      <c r="I95">
        <v>9.5299999999999996E-2</v>
      </c>
      <c r="J95">
        <v>2011.13</v>
      </c>
      <c r="K95" s="2">
        <f t="shared" si="25"/>
        <v>2.4118606463992327</v>
      </c>
      <c r="L95">
        <v>5.1299999999999998E-2</v>
      </c>
      <c r="M95">
        <v>1265.6813999999999</v>
      </c>
      <c r="N95" s="2">
        <f t="shared" si="31"/>
        <v>1.5178765965101635</v>
      </c>
      <c r="O95">
        <v>9.7199999999999995E-2</v>
      </c>
      <c r="P95">
        <v>1278.819</v>
      </c>
      <c r="Q95" s="2">
        <f t="shared" si="30"/>
        <v>1.5336319481921208</v>
      </c>
      <c r="R95">
        <v>5.8700000000000002E-2</v>
      </c>
      <c r="S95">
        <v>14.64</v>
      </c>
      <c r="T95" s="2">
        <f t="shared" si="26"/>
        <v>14.64</v>
      </c>
      <c r="U95" s="2">
        <f t="shared" si="28"/>
        <v>9.003648507156333</v>
      </c>
      <c r="V95">
        <v>9.9000000000000005E-2</v>
      </c>
      <c r="W95">
        <v>19.88</v>
      </c>
      <c r="X95" s="2">
        <f t="shared" si="27"/>
        <v>19.88</v>
      </c>
      <c r="Y95" s="2">
        <f t="shared" si="29"/>
        <v>12.226265869007369</v>
      </c>
    </row>
    <row r="96" spans="1:25">
      <c r="A96" s="3" t="s">
        <v>400</v>
      </c>
      <c r="B96" s="3">
        <v>3</v>
      </c>
      <c r="C96">
        <f>85*9.81</f>
        <v>833.85</v>
      </c>
      <c r="D96" s="44">
        <v>1.95</v>
      </c>
      <c r="E96" s="3" t="s">
        <v>90</v>
      </c>
      <c r="F96">
        <v>5.3699999999999998E-2</v>
      </c>
      <c r="G96">
        <v>2267.81</v>
      </c>
      <c r="H96" s="2">
        <f t="shared" si="24"/>
        <v>2.7196857948072193</v>
      </c>
      <c r="I96">
        <v>0.126</v>
      </c>
      <c r="J96">
        <v>2071.3000000000002</v>
      </c>
      <c r="K96" s="2">
        <f t="shared" si="25"/>
        <v>2.4840199076572524</v>
      </c>
      <c r="L96">
        <v>4.7000000000000002E-3</v>
      </c>
      <c r="M96">
        <v>18.787400000000002</v>
      </c>
      <c r="N96" s="2">
        <f t="shared" si="31"/>
        <v>2.2530910835282126E-2</v>
      </c>
      <c r="O96">
        <v>0.11899999999999999</v>
      </c>
      <c r="P96">
        <v>1327.6188</v>
      </c>
      <c r="Q96" s="2">
        <f t="shared" si="30"/>
        <v>1.5921554236373447</v>
      </c>
      <c r="R96">
        <v>1.8700000000000001E-2</v>
      </c>
      <c r="S96">
        <v>3.77</v>
      </c>
      <c r="T96" s="2">
        <f t="shared" si="26"/>
        <v>3.77</v>
      </c>
      <c r="U96" s="2">
        <f t="shared" si="28"/>
        <v>2.3185624912554217</v>
      </c>
      <c r="V96">
        <v>7.4700000000000003E-2</v>
      </c>
      <c r="W96">
        <v>12.97</v>
      </c>
      <c r="X96" s="2">
        <f t="shared" si="27"/>
        <v>12.97</v>
      </c>
      <c r="Y96" s="2">
        <f t="shared" si="29"/>
        <v>7.9765929738946486</v>
      </c>
    </row>
    <row r="97" spans="1:25">
      <c r="A97" s="3" t="s">
        <v>401</v>
      </c>
      <c r="B97" s="3">
        <v>3</v>
      </c>
      <c r="C97">
        <f>67*9.81</f>
        <v>657.27</v>
      </c>
      <c r="D97" s="44">
        <v>1.79</v>
      </c>
      <c r="E97" s="3" t="s">
        <v>52</v>
      </c>
      <c r="F97">
        <v>4.58E-2</v>
      </c>
      <c r="G97">
        <v>1638.47</v>
      </c>
      <c r="H97" s="2">
        <f t="shared" si="24"/>
        <v>2.4928416023856257</v>
      </c>
      <c r="I97">
        <v>0.1008</v>
      </c>
      <c r="J97">
        <v>1644.24</v>
      </c>
      <c r="K97" s="2">
        <f t="shared" si="25"/>
        <v>2.5016203386736047</v>
      </c>
      <c r="L97">
        <v>4.7699999999999999E-2</v>
      </c>
      <c r="M97">
        <v>1001.2737</v>
      </c>
      <c r="N97" s="2">
        <f t="shared" si="31"/>
        <v>1.5233826281436853</v>
      </c>
      <c r="O97">
        <v>9.7199999999999995E-2</v>
      </c>
      <c r="P97">
        <v>1012.6761</v>
      </c>
      <c r="Q97" s="2">
        <f t="shared" si="30"/>
        <v>1.5407307499201242</v>
      </c>
      <c r="R97">
        <v>5.8700000000000002E-2</v>
      </c>
      <c r="S97">
        <v>14.79</v>
      </c>
      <c r="T97" s="2">
        <f t="shared" si="26"/>
        <v>14.79</v>
      </c>
      <c r="U97" s="2">
        <f t="shared" si="28"/>
        <v>12.571043608261801</v>
      </c>
      <c r="V97">
        <v>8.7999999999999995E-2</v>
      </c>
      <c r="W97">
        <v>12.54</v>
      </c>
      <c r="X97" s="2">
        <f t="shared" si="27"/>
        <v>12.54</v>
      </c>
      <c r="Y97" s="2">
        <f t="shared" si="29"/>
        <v>10.658613039053614</v>
      </c>
    </row>
    <row r="98" spans="1:25">
      <c r="A98" s="3" t="s">
        <v>402</v>
      </c>
      <c r="B98" s="3">
        <v>3</v>
      </c>
      <c r="C98">
        <f>67*9.81</f>
        <v>657.27</v>
      </c>
      <c r="D98" s="44">
        <v>1.79</v>
      </c>
      <c r="E98" s="3" t="s">
        <v>52</v>
      </c>
      <c r="F98">
        <v>5.1299999999999998E-2</v>
      </c>
      <c r="G98">
        <v>1670.93</v>
      </c>
      <c r="H98" s="2">
        <f t="shared" si="24"/>
        <v>2.5422276994233726</v>
      </c>
      <c r="I98">
        <v>9.5299999999999996E-2</v>
      </c>
      <c r="J98">
        <v>1643.91</v>
      </c>
      <c r="K98" s="2">
        <f t="shared" si="25"/>
        <v>2.5011182619015018</v>
      </c>
      <c r="L98">
        <v>4.9500000000000002E-2</v>
      </c>
      <c r="M98">
        <v>1022.2011</v>
      </c>
      <c r="N98" s="2">
        <f t="shared" si="31"/>
        <v>1.5552225112967275</v>
      </c>
      <c r="O98">
        <v>9.7199999999999995E-2</v>
      </c>
      <c r="P98">
        <v>954.24959999999999</v>
      </c>
      <c r="Q98" s="2">
        <f t="shared" si="30"/>
        <v>1.4518380574193255</v>
      </c>
      <c r="R98">
        <v>5.5E-2</v>
      </c>
      <c r="S98">
        <v>19.399999999999999</v>
      </c>
      <c r="T98" s="2">
        <f t="shared" si="26"/>
        <v>19.399999999999999</v>
      </c>
      <c r="U98" s="2">
        <f t="shared" si="28"/>
        <v>16.489401352283902</v>
      </c>
      <c r="V98">
        <v>0.1008</v>
      </c>
      <c r="W98">
        <v>16.97</v>
      </c>
      <c r="X98" s="2">
        <f t="shared" si="27"/>
        <v>16.97</v>
      </c>
      <c r="Y98" s="2">
        <f t="shared" si="29"/>
        <v>14.423976337539065</v>
      </c>
    </row>
    <row r="99" spans="1:25">
      <c r="A99" s="3" t="s">
        <v>403</v>
      </c>
      <c r="B99" s="3">
        <v>3</v>
      </c>
      <c r="C99">
        <f>67*9.81</f>
        <v>657.27</v>
      </c>
      <c r="D99" s="44">
        <v>1.79</v>
      </c>
      <c r="E99" s="3" t="s">
        <v>52</v>
      </c>
      <c r="F99">
        <v>3.6400000000000002E-2</v>
      </c>
      <c r="G99">
        <v>1273.46</v>
      </c>
      <c r="H99" s="2">
        <f t="shared" si="24"/>
        <v>1.9374990490970228</v>
      </c>
      <c r="I99">
        <v>0.10539999999999999</v>
      </c>
      <c r="J99">
        <v>1617.89</v>
      </c>
      <c r="K99" s="2">
        <f t="shared" si="25"/>
        <v>2.4615302691435788</v>
      </c>
      <c r="L99">
        <v>3.8300000000000001E-2</v>
      </c>
      <c r="M99">
        <v>782.32899999999995</v>
      </c>
      <c r="N99" s="2">
        <f t="shared" si="31"/>
        <v>1.1902703607345535</v>
      </c>
      <c r="O99">
        <v>9.7799999999999998E-2</v>
      </c>
      <c r="P99">
        <v>914.24369999999999</v>
      </c>
      <c r="Q99" s="2">
        <f t="shared" si="30"/>
        <v>1.3909712903373044</v>
      </c>
      <c r="R99">
        <v>2.6800000000000001E-2</v>
      </c>
      <c r="S99">
        <v>-11</v>
      </c>
      <c r="T99" s="2">
        <f t="shared" si="26"/>
        <v>11</v>
      </c>
      <c r="U99" s="2">
        <f t="shared" si="28"/>
        <v>9.3496605605733478</v>
      </c>
      <c r="V99">
        <v>9.01E-2</v>
      </c>
      <c r="W99">
        <v>8.81</v>
      </c>
      <c r="X99" s="2">
        <f t="shared" si="27"/>
        <v>8.81</v>
      </c>
      <c r="Y99" s="2">
        <f t="shared" si="29"/>
        <v>7.488228139877382</v>
      </c>
    </row>
    <row r="100" spans="1:25">
      <c r="A100" s="3" t="s">
        <v>404</v>
      </c>
      <c r="B100" s="3">
        <v>3</v>
      </c>
      <c r="C100">
        <f>72.5*9.81</f>
        <v>711.22500000000002</v>
      </c>
      <c r="D100" s="44">
        <v>1.79</v>
      </c>
      <c r="E100" s="3" t="s">
        <v>53</v>
      </c>
      <c r="F100">
        <v>4.1200000000000001E-2</v>
      </c>
      <c r="G100">
        <v>1665.26</v>
      </c>
      <c r="H100" s="2">
        <f t="shared" si="24"/>
        <v>2.3413968856550316</v>
      </c>
      <c r="I100">
        <v>0.1148</v>
      </c>
      <c r="J100">
        <v>1696.26</v>
      </c>
      <c r="K100" s="2">
        <f t="shared" si="25"/>
        <v>2.38498365496151</v>
      </c>
      <c r="L100">
        <v>4.5499999999999999E-2</v>
      </c>
      <c r="M100">
        <v>1055.6859999999999</v>
      </c>
      <c r="N100" s="2">
        <f t="shared" si="31"/>
        <v>1.4843207142606065</v>
      </c>
      <c r="O100">
        <v>0.104</v>
      </c>
      <c r="P100">
        <v>992.99760000000003</v>
      </c>
      <c r="Q100" s="2">
        <f t="shared" si="30"/>
        <v>1.396179268164083</v>
      </c>
      <c r="R100">
        <v>3.6799999999999999E-2</v>
      </c>
      <c r="S100">
        <v>-4.6399999999999997</v>
      </c>
      <c r="T100" s="2">
        <f t="shared" si="26"/>
        <v>4.6399999999999997</v>
      </c>
      <c r="U100" s="2">
        <f t="shared" si="28"/>
        <v>3.644667680339865</v>
      </c>
      <c r="V100">
        <v>6.2799999999999995E-2</v>
      </c>
      <c r="W100">
        <v>12.58</v>
      </c>
      <c r="X100" s="2">
        <f t="shared" si="27"/>
        <v>12.58</v>
      </c>
      <c r="Y100" s="2">
        <f t="shared" si="29"/>
        <v>9.8814481505766185</v>
      </c>
    </row>
    <row r="101" spans="1:25">
      <c r="A101" s="3" t="s">
        <v>405</v>
      </c>
      <c r="B101" s="3">
        <v>3</v>
      </c>
      <c r="C101">
        <f>72.5*9.81</f>
        <v>711.22500000000002</v>
      </c>
      <c r="D101" s="44">
        <v>1.79</v>
      </c>
      <c r="E101" s="3" t="s">
        <v>53</v>
      </c>
      <c r="F101">
        <v>4.2799999999999998E-2</v>
      </c>
      <c r="G101">
        <v>1467.74</v>
      </c>
      <c r="H101" s="2">
        <f t="shared" si="24"/>
        <v>2.0636788639319485</v>
      </c>
      <c r="I101">
        <v>0.12379999999999999</v>
      </c>
      <c r="J101">
        <v>1580.22</v>
      </c>
      <c r="K101" s="2">
        <f t="shared" si="25"/>
        <v>2.2218285352736475</v>
      </c>
      <c r="L101">
        <v>5.1799999999999999E-2</v>
      </c>
      <c r="M101">
        <v>1036.9014999999999</v>
      </c>
      <c r="N101" s="2">
        <f t="shared" si="31"/>
        <v>1.4579092410981052</v>
      </c>
      <c r="O101">
        <v>0.126</v>
      </c>
      <c r="P101">
        <v>914.29520000000002</v>
      </c>
      <c r="Q101" s="2">
        <f t="shared" si="30"/>
        <v>1.2855217406587227</v>
      </c>
      <c r="R101">
        <v>5.8500000000000003E-2</v>
      </c>
      <c r="S101">
        <v>16.850000000000001</v>
      </c>
      <c r="T101" s="2">
        <f t="shared" si="26"/>
        <v>16.850000000000001</v>
      </c>
      <c r="U101" s="2">
        <f t="shared" si="28"/>
        <v>13.235485002958347</v>
      </c>
      <c r="V101">
        <v>0.15529999999999999</v>
      </c>
      <c r="W101">
        <v>-3.09</v>
      </c>
      <c r="X101" s="2">
        <f t="shared" si="27"/>
        <v>3.09</v>
      </c>
      <c r="Y101" s="2">
        <f t="shared" si="29"/>
        <v>2.4271601578125392</v>
      </c>
    </row>
    <row r="102" spans="1:25">
      <c r="A102" s="3" t="s">
        <v>406</v>
      </c>
      <c r="B102" s="3">
        <v>3</v>
      </c>
      <c r="C102">
        <f>72.5*9.81</f>
        <v>711.22500000000002</v>
      </c>
      <c r="D102" s="44">
        <v>1.79</v>
      </c>
      <c r="E102" s="3" t="s">
        <v>53</v>
      </c>
      <c r="F102">
        <v>3.4700000000000002E-2</v>
      </c>
      <c r="G102">
        <v>1706.97</v>
      </c>
      <c r="H102" s="2">
        <f t="shared" si="24"/>
        <v>2.4000421807444901</v>
      </c>
      <c r="I102">
        <v>0.1192</v>
      </c>
      <c r="J102">
        <v>1740.18</v>
      </c>
      <c r="K102" s="2">
        <f t="shared" si="25"/>
        <v>2.4467362648950752</v>
      </c>
      <c r="L102">
        <v>4.1200000000000001E-2</v>
      </c>
      <c r="M102">
        <v>1046.7283</v>
      </c>
      <c r="N102" s="2">
        <f t="shared" si="31"/>
        <v>1.4717259657632957</v>
      </c>
      <c r="O102">
        <v>0.11269999999999999</v>
      </c>
      <c r="P102">
        <v>961.54880000000003</v>
      </c>
      <c r="Q102" s="2">
        <f t="shared" si="30"/>
        <v>1.3519614749200324</v>
      </c>
      <c r="R102">
        <v>5.8500000000000003E-2</v>
      </c>
      <c r="S102">
        <v>14.19</v>
      </c>
      <c r="T102" s="2">
        <f t="shared" si="26"/>
        <v>14.19</v>
      </c>
      <c r="U102" s="2">
        <f t="shared" si="28"/>
        <v>11.146084996556613</v>
      </c>
      <c r="V102">
        <v>0.1517</v>
      </c>
      <c r="W102">
        <v>-10.28</v>
      </c>
      <c r="X102" s="2">
        <f t="shared" si="27"/>
        <v>10.28</v>
      </c>
      <c r="Y102" s="2">
        <f t="shared" si="29"/>
        <v>8.0748240848909081</v>
      </c>
    </row>
    <row r="103" spans="1:25">
      <c r="A103" s="3"/>
      <c r="B103" s="3">
        <v>3</v>
      </c>
      <c r="C103">
        <f>62*9.81</f>
        <v>608.22</v>
      </c>
      <c r="D103" s="44">
        <v>1.66</v>
      </c>
      <c r="E103" s="3" t="s">
        <v>54</v>
      </c>
      <c r="H103" s="2"/>
      <c r="K103" s="2"/>
      <c r="N103" s="2"/>
      <c r="Q103" s="2"/>
      <c r="T103" s="2"/>
      <c r="U103" s="2"/>
      <c r="X103" s="2"/>
      <c r="Y103" s="2"/>
    </row>
    <row r="104" spans="1:25">
      <c r="A104" s="3"/>
      <c r="B104" s="3">
        <v>3</v>
      </c>
      <c r="C104">
        <f>62*9.81</f>
        <v>608.22</v>
      </c>
      <c r="D104" s="44">
        <v>1.66</v>
      </c>
      <c r="E104" s="3" t="s">
        <v>54</v>
      </c>
      <c r="H104" s="2"/>
      <c r="K104" s="2"/>
      <c r="N104" s="2"/>
      <c r="Q104" s="2"/>
      <c r="T104" s="2"/>
      <c r="U104" s="2"/>
      <c r="X104" s="2"/>
      <c r="Y104" s="2"/>
    </row>
    <row r="105" spans="1:25">
      <c r="A105" s="3"/>
      <c r="B105" s="3">
        <v>3</v>
      </c>
      <c r="C105">
        <f>62*9.81</f>
        <v>608.22</v>
      </c>
      <c r="D105" s="44">
        <v>1.66</v>
      </c>
      <c r="E105" s="3" t="s">
        <v>54</v>
      </c>
      <c r="H105" s="2"/>
      <c r="K105" s="2"/>
      <c r="N105" s="2"/>
      <c r="Q105" s="2"/>
      <c r="T105" s="2"/>
      <c r="U105" s="2"/>
      <c r="X105" s="2"/>
      <c r="Y105" s="2"/>
    </row>
    <row r="106" spans="1:25">
      <c r="A106" s="3" t="s">
        <v>407</v>
      </c>
      <c r="B106" s="3">
        <v>3</v>
      </c>
      <c r="C106">
        <f>55.5*9.81</f>
        <v>544.45500000000004</v>
      </c>
      <c r="D106" s="44">
        <v>1.55</v>
      </c>
      <c r="E106" s="3" t="s">
        <v>55</v>
      </c>
      <c r="F106">
        <v>3.2599999999999997E-2</v>
      </c>
      <c r="G106">
        <v>1533.97</v>
      </c>
      <c r="H106" s="2">
        <f t="shared" si="24"/>
        <v>2.8174412945055147</v>
      </c>
      <c r="I106">
        <v>0.1016</v>
      </c>
      <c r="J106">
        <v>1194.8900000000001</v>
      </c>
      <c r="K106" s="2">
        <f t="shared" si="25"/>
        <v>2.1946533689652954</v>
      </c>
      <c r="L106">
        <v>3.6400000000000002E-2</v>
      </c>
      <c r="M106">
        <v>669.2242</v>
      </c>
      <c r="N106" s="2">
        <f>M106/C106</f>
        <v>1.2291634754020073</v>
      </c>
      <c r="O106">
        <v>0.11119999999999999</v>
      </c>
      <c r="P106">
        <v>558.36519999999996</v>
      </c>
      <c r="Q106" s="2">
        <f t="shared" ref="Q106:Q120" si="32">P106/C106</f>
        <v>1.0255488516038973</v>
      </c>
      <c r="R106">
        <v>2.8799999999999999E-2</v>
      </c>
      <c r="S106">
        <v>-6.2</v>
      </c>
      <c r="T106" s="2">
        <f t="shared" si="26"/>
        <v>6.2</v>
      </c>
      <c r="U106" s="2">
        <f t="shared" ref="U106:U120" si="33">ABS(T106/(C106*D106)*1000)</f>
        <v>7.3467963376220249</v>
      </c>
      <c r="V106">
        <v>0.15909999999999999</v>
      </c>
      <c r="W106">
        <v>2.19</v>
      </c>
      <c r="X106" s="2">
        <f t="shared" si="27"/>
        <v>2.19</v>
      </c>
      <c r="Y106" s="2">
        <f t="shared" ref="Y106:Y120" si="34">ABS(X106/(C106*D106)*1000)</f>
        <v>2.5950780611922957</v>
      </c>
    </row>
    <row r="107" spans="1:25">
      <c r="A107" s="3" t="s">
        <v>408</v>
      </c>
      <c r="B107" s="3">
        <v>3</v>
      </c>
      <c r="C107">
        <f>55.5*9.81</f>
        <v>544.45500000000004</v>
      </c>
      <c r="D107" s="44">
        <v>1.55</v>
      </c>
      <c r="E107" s="3" t="s">
        <v>55</v>
      </c>
      <c r="F107">
        <v>4.2000000000000003E-2</v>
      </c>
      <c r="G107">
        <v>1553.86</v>
      </c>
      <c r="H107" s="2">
        <f t="shared" si="24"/>
        <v>2.8539732392943398</v>
      </c>
      <c r="I107">
        <v>0.11</v>
      </c>
      <c r="J107">
        <v>1222.68</v>
      </c>
      <c r="K107" s="2">
        <f t="shared" si="25"/>
        <v>2.2456952365209246</v>
      </c>
      <c r="L107">
        <v>4.3999999999999997E-2</v>
      </c>
      <c r="M107">
        <v>725.04830000000004</v>
      </c>
      <c r="N107" s="2">
        <f>M107/C107</f>
        <v>1.3316955487597688</v>
      </c>
      <c r="O107">
        <v>0.108</v>
      </c>
      <c r="P107">
        <v>566.25760000000002</v>
      </c>
      <c r="Q107" s="2">
        <f t="shared" si="32"/>
        <v>1.0400448154576594</v>
      </c>
      <c r="R107">
        <v>3.4000000000000002E-2</v>
      </c>
      <c r="S107">
        <v>-3.63</v>
      </c>
      <c r="T107" s="2">
        <f t="shared" si="26"/>
        <v>3.63</v>
      </c>
      <c r="U107" s="2">
        <f t="shared" si="33"/>
        <v>4.3014307589625727</v>
      </c>
      <c r="V107">
        <v>9.6000000000000002E-2</v>
      </c>
      <c r="W107">
        <v>2.64</v>
      </c>
      <c r="X107" s="2">
        <f t="shared" si="27"/>
        <v>2.64</v>
      </c>
      <c r="Y107" s="2">
        <f t="shared" si="34"/>
        <v>3.1283132792455075</v>
      </c>
    </row>
    <row r="108" spans="1:25">
      <c r="A108" s="3" t="s">
        <v>409</v>
      </c>
      <c r="B108" s="3">
        <v>3</v>
      </c>
      <c r="C108">
        <f>55.5*9.81</f>
        <v>544.45500000000004</v>
      </c>
      <c r="D108" s="44">
        <v>1.55</v>
      </c>
      <c r="E108" s="3" t="s">
        <v>55</v>
      </c>
      <c r="F108">
        <v>3.4500000000000003E-2</v>
      </c>
      <c r="G108">
        <v>1743</v>
      </c>
      <c r="H108" s="2">
        <f t="shared" si="24"/>
        <v>3.2013665041187975</v>
      </c>
      <c r="I108">
        <v>0.10929999999999999</v>
      </c>
      <c r="J108">
        <v>1202.46</v>
      </c>
      <c r="K108" s="2">
        <f t="shared" si="25"/>
        <v>2.2085571810342453</v>
      </c>
      <c r="L108">
        <v>3.8300000000000001E-2</v>
      </c>
      <c r="M108">
        <v>791.64189999999996</v>
      </c>
      <c r="N108" s="2">
        <f>M108/C108</f>
        <v>1.4540079529070353</v>
      </c>
      <c r="O108">
        <v>0.10539999999999999</v>
      </c>
      <c r="P108">
        <v>617.39070000000004</v>
      </c>
      <c r="Q108" s="2">
        <f t="shared" si="32"/>
        <v>1.1339609334104748</v>
      </c>
      <c r="R108">
        <v>2.4899999999999999E-2</v>
      </c>
      <c r="S108">
        <v>-4.0999999999999996</v>
      </c>
      <c r="T108" s="2">
        <f t="shared" si="26"/>
        <v>4.0999999999999996</v>
      </c>
      <c r="U108" s="2">
        <f t="shared" si="33"/>
        <v>4.8583653200403711</v>
      </c>
      <c r="V108">
        <v>9.1999999999999998E-2</v>
      </c>
      <c r="W108">
        <v>6.1</v>
      </c>
      <c r="X108" s="2">
        <f t="shared" si="27"/>
        <v>6.1</v>
      </c>
      <c r="Y108" s="2">
        <f t="shared" si="34"/>
        <v>7.2282996224990885</v>
      </c>
    </row>
    <row r="109" spans="1:25">
      <c r="A109" s="3" t="s">
        <v>410</v>
      </c>
      <c r="B109" s="3">
        <v>3</v>
      </c>
      <c r="C109">
        <f>97*9.81</f>
        <v>951.57</v>
      </c>
      <c r="D109" s="44">
        <v>1.75</v>
      </c>
      <c r="E109" s="3" t="s">
        <v>56</v>
      </c>
      <c r="F109">
        <v>4.9099999999999998E-2</v>
      </c>
      <c r="G109">
        <v>2500.71</v>
      </c>
      <c r="H109" s="2">
        <f t="shared" si="24"/>
        <v>2.6279832277184023</v>
      </c>
      <c r="K109" s="2"/>
      <c r="N109" s="2"/>
      <c r="O109">
        <v>8.3900000000000002E-2</v>
      </c>
      <c r="P109">
        <v>1428.972</v>
      </c>
      <c r="Q109" s="2">
        <f t="shared" si="32"/>
        <v>1.5016992969513541</v>
      </c>
      <c r="R109">
        <v>5.5399999999999998E-2</v>
      </c>
      <c r="S109">
        <v>12.17</v>
      </c>
      <c r="T109" s="2">
        <f t="shared" si="26"/>
        <v>12.17</v>
      </c>
      <c r="U109" s="2">
        <f t="shared" si="33"/>
        <v>7.3082229518434945</v>
      </c>
      <c r="V109">
        <v>9.1800000000000007E-2</v>
      </c>
      <c r="W109">
        <v>13.73</v>
      </c>
      <c r="X109" s="2">
        <f t="shared" si="27"/>
        <v>13.73</v>
      </c>
      <c r="Y109" s="2">
        <f t="shared" si="34"/>
        <v>8.2450206350707624</v>
      </c>
    </row>
    <row r="110" spans="1:25">
      <c r="A110" s="3" t="s">
        <v>411</v>
      </c>
      <c r="B110" s="3">
        <v>3</v>
      </c>
      <c r="C110">
        <f>97*9.81</f>
        <v>951.57</v>
      </c>
      <c r="D110" s="44">
        <v>1.75</v>
      </c>
      <c r="E110" s="3" t="s">
        <v>56</v>
      </c>
      <c r="F110">
        <v>4.7500000000000001E-2</v>
      </c>
      <c r="G110">
        <v>2287.87</v>
      </c>
      <c r="H110" s="2">
        <f t="shared" si="24"/>
        <v>2.4043107706211835</v>
      </c>
      <c r="I110">
        <v>8.5500000000000007E-2</v>
      </c>
      <c r="J110">
        <v>2387.52</v>
      </c>
      <c r="K110" s="2">
        <f t="shared" si="25"/>
        <v>2.5090324411236167</v>
      </c>
      <c r="N110" s="2"/>
      <c r="O110">
        <v>9.1800000000000007E-2</v>
      </c>
      <c r="P110">
        <v>1303.0805</v>
      </c>
      <c r="Q110" s="2">
        <f t="shared" si="32"/>
        <v>1.3694005695850016</v>
      </c>
      <c r="R110">
        <v>5.5399999999999998E-2</v>
      </c>
      <c r="S110">
        <v>9.32</v>
      </c>
      <c r="T110" s="2">
        <f t="shared" si="26"/>
        <v>9.32</v>
      </c>
      <c r="U110" s="2">
        <f t="shared" si="33"/>
        <v>5.5967656459475235</v>
      </c>
      <c r="V110">
        <v>0.1346</v>
      </c>
      <c r="W110">
        <v>6.28</v>
      </c>
      <c r="X110" s="2">
        <f t="shared" si="27"/>
        <v>6.28</v>
      </c>
      <c r="Y110" s="2">
        <f t="shared" si="34"/>
        <v>3.7712111863251558</v>
      </c>
    </row>
    <row r="111" spans="1:25">
      <c r="A111" s="3" t="s">
        <v>412</v>
      </c>
      <c r="B111" s="3">
        <v>3</v>
      </c>
      <c r="C111">
        <f>97*9.81</f>
        <v>951.57</v>
      </c>
      <c r="D111" s="44">
        <v>1.75</v>
      </c>
      <c r="E111" s="3" t="s">
        <v>56</v>
      </c>
      <c r="F111">
        <v>3.6700000000000003E-2</v>
      </c>
      <c r="G111">
        <v>1854.2</v>
      </c>
      <c r="H111" s="2">
        <f t="shared" si="24"/>
        <v>1.9485692066794875</v>
      </c>
      <c r="I111">
        <v>9.8000000000000004E-2</v>
      </c>
      <c r="J111">
        <v>2064.7600000000002</v>
      </c>
      <c r="K111" s="2">
        <f t="shared" si="25"/>
        <v>2.1698456235484516</v>
      </c>
      <c r="L111">
        <v>4.02E-2</v>
      </c>
      <c r="M111">
        <v>780.25630000000001</v>
      </c>
      <c r="N111" s="2">
        <f t="shared" ref="N111:N120" si="35">M111/C111</f>
        <v>0.8199673171705707</v>
      </c>
      <c r="O111">
        <v>0.10680000000000001</v>
      </c>
      <c r="P111">
        <v>967.50519999999995</v>
      </c>
      <c r="Q111" s="2">
        <f t="shared" si="32"/>
        <v>1.0167462194058239</v>
      </c>
      <c r="R111">
        <v>3.15E-2</v>
      </c>
      <c r="S111">
        <v>-4.47</v>
      </c>
      <c r="T111" s="2">
        <f t="shared" si="26"/>
        <v>4.47</v>
      </c>
      <c r="U111" s="2">
        <f t="shared" si="33"/>
        <v>2.6842856692473633</v>
      </c>
      <c r="V111">
        <v>0.14349999999999999</v>
      </c>
      <c r="W111">
        <v>6.07</v>
      </c>
      <c r="X111" s="2">
        <f t="shared" si="27"/>
        <v>6.07</v>
      </c>
      <c r="Y111" s="2">
        <f t="shared" si="34"/>
        <v>3.6451038058907161</v>
      </c>
    </row>
    <row r="112" spans="1:25">
      <c r="A112" s="3" t="s">
        <v>413</v>
      </c>
      <c r="B112" s="3">
        <v>3</v>
      </c>
      <c r="C112">
        <f>88*9.81</f>
        <v>863.28000000000009</v>
      </c>
      <c r="D112" s="44">
        <v>1.81</v>
      </c>
      <c r="E112" s="3" t="s">
        <v>57</v>
      </c>
      <c r="F112">
        <v>4.3999999999999997E-2</v>
      </c>
      <c r="G112">
        <v>2590.88</v>
      </c>
      <c r="H112" s="2">
        <f t="shared" si="24"/>
        <v>3.0012047076267256</v>
      </c>
      <c r="I112">
        <v>9.1700000000000004E-2</v>
      </c>
      <c r="J112">
        <v>2170.34</v>
      </c>
      <c r="K112" s="2">
        <f t="shared" si="25"/>
        <v>2.5140626447965895</v>
      </c>
      <c r="L112">
        <v>4.7699999999999999E-2</v>
      </c>
      <c r="M112">
        <v>1519.0808999999999</v>
      </c>
      <c r="N112" s="2">
        <f t="shared" si="35"/>
        <v>1.7596618710036138</v>
      </c>
      <c r="O112">
        <v>8.9800000000000005E-2</v>
      </c>
      <c r="P112">
        <v>1331.9227000000001</v>
      </c>
      <c r="Q112" s="2">
        <f t="shared" si="32"/>
        <v>1.5428629181725511</v>
      </c>
      <c r="R112">
        <v>5.8700000000000002E-2</v>
      </c>
      <c r="S112">
        <v>23.03</v>
      </c>
      <c r="T112" s="2">
        <f t="shared" si="26"/>
        <v>23.03</v>
      </c>
      <c r="U112" s="2">
        <f t="shared" si="33"/>
        <v>14.73885287053719</v>
      </c>
      <c r="V112">
        <v>0.1027</v>
      </c>
      <c r="W112">
        <v>13.69</v>
      </c>
      <c r="X112" s="2">
        <f t="shared" si="27"/>
        <v>13.69</v>
      </c>
      <c r="Y112" s="2">
        <f t="shared" si="34"/>
        <v>8.7613936516567144</v>
      </c>
    </row>
    <row r="113" spans="1:25">
      <c r="A113" s="3" t="s">
        <v>414</v>
      </c>
      <c r="B113" s="3">
        <v>3</v>
      </c>
      <c r="C113">
        <f>88*9.81</f>
        <v>863.28000000000009</v>
      </c>
      <c r="D113" s="44">
        <v>1.81</v>
      </c>
      <c r="E113" s="3" t="s">
        <v>57</v>
      </c>
      <c r="F113">
        <v>3.85E-2</v>
      </c>
      <c r="G113">
        <v>2546.5300000000002</v>
      </c>
      <c r="H113" s="2">
        <f t="shared" si="24"/>
        <v>2.949830877583171</v>
      </c>
      <c r="I113">
        <v>9.5299999999999996E-2</v>
      </c>
      <c r="J113">
        <v>2287.12</v>
      </c>
      <c r="K113" s="2">
        <f t="shared" si="25"/>
        <v>2.6493374108053005</v>
      </c>
      <c r="L113">
        <v>4.2200000000000001E-2</v>
      </c>
      <c r="M113">
        <v>1474.5454</v>
      </c>
      <c r="N113" s="2">
        <f t="shared" si="35"/>
        <v>1.708073162820869</v>
      </c>
      <c r="O113">
        <v>8.9800000000000005E-2</v>
      </c>
      <c r="P113">
        <v>1369.0037</v>
      </c>
      <c r="Q113" s="2">
        <f t="shared" si="32"/>
        <v>1.5858165369289221</v>
      </c>
      <c r="R113">
        <v>5.3199999999999997E-2</v>
      </c>
      <c r="S113">
        <v>25.11</v>
      </c>
      <c r="T113" s="2">
        <f t="shared" si="26"/>
        <v>25.11</v>
      </c>
      <c r="U113" s="2">
        <f t="shared" si="33"/>
        <v>16.070021518853181</v>
      </c>
      <c r="V113">
        <v>9.7199999999999995E-2</v>
      </c>
      <c r="W113">
        <v>20.74</v>
      </c>
      <c r="X113" s="2">
        <f t="shared" si="27"/>
        <v>20.74</v>
      </c>
      <c r="Y113" s="2">
        <f t="shared" si="34"/>
        <v>13.273287387535445</v>
      </c>
    </row>
    <row r="114" spans="1:25">
      <c r="A114" s="3" t="s">
        <v>415</v>
      </c>
      <c r="B114" s="3">
        <v>3</v>
      </c>
      <c r="C114">
        <f>88*9.81</f>
        <v>863.28000000000009</v>
      </c>
      <c r="D114" s="44">
        <v>1.81</v>
      </c>
      <c r="E114" s="3" t="s">
        <v>57</v>
      </c>
      <c r="F114">
        <v>4.5499999999999999E-2</v>
      </c>
      <c r="G114">
        <v>2213.8200000000002</v>
      </c>
      <c r="H114" s="2">
        <f t="shared" si="24"/>
        <v>2.5644286905754794</v>
      </c>
      <c r="I114">
        <v>0.1062</v>
      </c>
      <c r="J114">
        <v>2238.36</v>
      </c>
      <c r="K114" s="2">
        <f t="shared" si="25"/>
        <v>2.5928551570753404</v>
      </c>
      <c r="L114">
        <v>4.7699999999999999E-2</v>
      </c>
      <c r="M114">
        <v>1322.84</v>
      </c>
      <c r="N114" s="2">
        <f t="shared" si="35"/>
        <v>1.5323417662867203</v>
      </c>
      <c r="O114">
        <v>9.7500000000000003E-2</v>
      </c>
      <c r="P114">
        <v>1150.5363</v>
      </c>
      <c r="Q114" s="2">
        <f t="shared" si="32"/>
        <v>1.3327498609952737</v>
      </c>
      <c r="R114">
        <v>3.0300000000000001E-2</v>
      </c>
      <c r="S114">
        <v>-7.76</v>
      </c>
      <c r="T114" s="2">
        <f t="shared" si="26"/>
        <v>7.76</v>
      </c>
      <c r="U114" s="2">
        <f t="shared" si="33"/>
        <v>4.9662830341019797</v>
      </c>
      <c r="V114">
        <v>7.8E-2</v>
      </c>
      <c r="W114">
        <v>-11.89</v>
      </c>
      <c r="X114" s="2">
        <f t="shared" si="27"/>
        <v>11.89</v>
      </c>
      <c r="Y114" s="2">
        <f t="shared" si="34"/>
        <v>7.6094207829217195</v>
      </c>
    </row>
    <row r="115" spans="1:25">
      <c r="A115" s="3" t="s">
        <v>416</v>
      </c>
      <c r="B115" s="3">
        <v>3</v>
      </c>
      <c r="C115">
        <f>115.5*9.81</f>
        <v>1133.0550000000001</v>
      </c>
      <c r="D115" s="44">
        <v>2.02</v>
      </c>
      <c r="E115" s="3" t="s">
        <v>58</v>
      </c>
      <c r="F115">
        <v>4.1099999999999998E-2</v>
      </c>
      <c r="G115">
        <v>3442.73</v>
      </c>
      <c r="H115" s="2">
        <f t="shared" si="24"/>
        <v>3.0384491485408915</v>
      </c>
      <c r="I115">
        <v>0.1208</v>
      </c>
      <c r="J115">
        <v>2406.9699999999998</v>
      </c>
      <c r="K115" s="2">
        <f t="shared" si="25"/>
        <v>2.1243187665206009</v>
      </c>
      <c r="L115">
        <v>4.5900000000000003E-2</v>
      </c>
      <c r="M115">
        <v>2054.1642000000002</v>
      </c>
      <c r="N115" s="2">
        <f t="shared" si="35"/>
        <v>1.8129430610164556</v>
      </c>
      <c r="O115">
        <v>0.11119999999999999</v>
      </c>
      <c r="P115">
        <v>1424.8149000000001</v>
      </c>
      <c r="Q115" s="2">
        <f t="shared" si="32"/>
        <v>1.2574984444709216</v>
      </c>
      <c r="R115">
        <v>3.8699999999999998E-2</v>
      </c>
      <c r="S115">
        <v>-28.23</v>
      </c>
      <c r="T115" s="2">
        <f t="shared" si="26"/>
        <v>28.23</v>
      </c>
      <c r="U115" s="2">
        <f t="shared" si="33"/>
        <v>12.334129874324262</v>
      </c>
      <c r="V115">
        <v>8.2199999999999995E-2</v>
      </c>
      <c r="W115">
        <v>-28.42</v>
      </c>
      <c r="X115" s="2">
        <f t="shared" si="27"/>
        <v>28.42</v>
      </c>
      <c r="Y115" s="2">
        <f t="shared" si="34"/>
        <v>12.41714385505829</v>
      </c>
    </row>
    <row r="116" spans="1:25">
      <c r="A116" s="3" t="s">
        <v>417</v>
      </c>
      <c r="B116" s="3">
        <v>3</v>
      </c>
      <c r="C116">
        <f>115.5*9.81</f>
        <v>1133.0550000000001</v>
      </c>
      <c r="D116" s="44">
        <v>2.02</v>
      </c>
      <c r="E116" s="3" t="s">
        <v>58</v>
      </c>
      <c r="F116">
        <v>4.8000000000000001E-2</v>
      </c>
      <c r="G116">
        <v>3205.26</v>
      </c>
      <c r="H116" s="2">
        <f t="shared" si="24"/>
        <v>2.8288653242781683</v>
      </c>
      <c r="I116">
        <v>9.6000000000000002E-2</v>
      </c>
      <c r="J116">
        <v>2539.29</v>
      </c>
      <c r="K116" s="2">
        <f t="shared" si="25"/>
        <v>2.2411003878893787</v>
      </c>
      <c r="L116">
        <v>4.8000000000000001E-2</v>
      </c>
      <c r="M116">
        <v>2000.1774</v>
      </c>
      <c r="N116" s="2">
        <f t="shared" si="35"/>
        <v>1.7652959476812686</v>
      </c>
      <c r="O116">
        <v>0.1</v>
      </c>
      <c r="P116">
        <v>1560.7185999999999</v>
      </c>
      <c r="Q116" s="2">
        <f t="shared" si="32"/>
        <v>1.3774429308374261</v>
      </c>
      <c r="R116">
        <v>3.4000000000000002E-2</v>
      </c>
      <c r="S116">
        <v>-20.5</v>
      </c>
      <c r="T116" s="2">
        <f t="shared" si="26"/>
        <v>20.5</v>
      </c>
      <c r="U116" s="2">
        <f t="shared" si="33"/>
        <v>8.9567716055135449</v>
      </c>
      <c r="V116">
        <v>8.2000000000000003E-2</v>
      </c>
      <c r="W116">
        <v>-21.93</v>
      </c>
      <c r="X116" s="2">
        <f t="shared" si="27"/>
        <v>21.93</v>
      </c>
      <c r="Y116" s="2">
        <f t="shared" si="34"/>
        <v>9.5815610394591229</v>
      </c>
    </row>
    <row r="117" spans="1:25">
      <c r="A117" s="3" t="s">
        <v>418</v>
      </c>
      <c r="B117" s="3">
        <v>3</v>
      </c>
      <c r="C117">
        <f>115.5*9.81</f>
        <v>1133.0550000000001</v>
      </c>
      <c r="D117" s="44">
        <v>2.02</v>
      </c>
      <c r="E117" s="3" t="s">
        <v>58</v>
      </c>
      <c r="F117">
        <v>4.2799999999999998E-2</v>
      </c>
      <c r="G117">
        <v>3233.39</v>
      </c>
      <c r="H117" s="2">
        <f t="shared" si="24"/>
        <v>2.8536920096553122</v>
      </c>
      <c r="I117">
        <v>0.1125</v>
      </c>
      <c r="J117">
        <v>2348.42</v>
      </c>
      <c r="K117" s="2">
        <f t="shared" si="25"/>
        <v>2.072644311176421</v>
      </c>
      <c r="L117">
        <v>4.7300000000000002E-2</v>
      </c>
      <c r="M117">
        <v>2114.3791999999999</v>
      </c>
      <c r="N117" s="2">
        <f t="shared" si="35"/>
        <v>1.8660869948943342</v>
      </c>
      <c r="O117">
        <v>0.10349999999999999</v>
      </c>
      <c r="P117">
        <v>1493.6667</v>
      </c>
      <c r="Q117" s="2">
        <f t="shared" si="32"/>
        <v>1.3182649562466076</v>
      </c>
      <c r="R117">
        <v>3.3799999999999997E-2</v>
      </c>
      <c r="S117">
        <v>-22.51</v>
      </c>
      <c r="T117" s="2">
        <f t="shared" si="26"/>
        <v>22.51</v>
      </c>
      <c r="U117" s="2">
        <f t="shared" si="33"/>
        <v>9.8349721385419464</v>
      </c>
      <c r="V117">
        <v>8.1000000000000003E-2</v>
      </c>
      <c r="W117">
        <v>-17.72</v>
      </c>
      <c r="X117" s="2">
        <f t="shared" si="27"/>
        <v>17.72</v>
      </c>
      <c r="Y117" s="2">
        <f t="shared" si="34"/>
        <v>7.7421459926682923</v>
      </c>
    </row>
    <row r="118" spans="1:25">
      <c r="A118" s="3" t="s">
        <v>419</v>
      </c>
      <c r="B118" s="3">
        <v>3</v>
      </c>
      <c r="C118">
        <f>99*9.91</f>
        <v>981.09</v>
      </c>
      <c r="D118" s="45">
        <v>1.87</v>
      </c>
      <c r="E118" s="3" t="s">
        <v>59</v>
      </c>
      <c r="F118">
        <v>4.8000000000000001E-2</v>
      </c>
      <c r="G118">
        <v>2028.66</v>
      </c>
      <c r="H118" s="2">
        <f t="shared" si="24"/>
        <v>2.067761367458643</v>
      </c>
      <c r="I118">
        <v>0.108</v>
      </c>
      <c r="J118">
        <v>2209.92</v>
      </c>
      <c r="K118" s="2">
        <f t="shared" si="25"/>
        <v>2.2525150597804484</v>
      </c>
      <c r="L118">
        <v>4.5999999999999999E-2</v>
      </c>
      <c r="M118">
        <v>1089.5985000000001</v>
      </c>
      <c r="N118" s="2">
        <f t="shared" si="35"/>
        <v>1.1105999449591781</v>
      </c>
      <c r="O118">
        <v>0.11</v>
      </c>
      <c r="P118">
        <v>1207.2615000000001</v>
      </c>
      <c r="Q118" s="2">
        <f t="shared" si="32"/>
        <v>1.2305308381494053</v>
      </c>
      <c r="R118">
        <v>3.4000000000000002E-2</v>
      </c>
      <c r="S118">
        <v>-17.98</v>
      </c>
      <c r="T118" s="2">
        <f t="shared" si="26"/>
        <v>17.98</v>
      </c>
      <c r="U118" s="2">
        <f t="shared" si="33"/>
        <v>9.8002968759564215</v>
      </c>
      <c r="V118">
        <v>7.0000000000000007E-2</v>
      </c>
      <c r="W118">
        <v>-6.1</v>
      </c>
      <c r="X118" s="2">
        <f t="shared" si="27"/>
        <v>6.1</v>
      </c>
      <c r="Y118" s="2">
        <f t="shared" si="34"/>
        <v>3.3249060591398312</v>
      </c>
    </row>
    <row r="119" spans="1:25">
      <c r="A119" s="3" t="s">
        <v>420</v>
      </c>
      <c r="B119" s="3">
        <v>3</v>
      </c>
      <c r="C119">
        <f>99*9.91</f>
        <v>981.09</v>
      </c>
      <c r="D119" s="45">
        <v>1.87</v>
      </c>
      <c r="E119" s="3" t="s">
        <v>59</v>
      </c>
      <c r="H119" s="2"/>
      <c r="I119">
        <v>0.10349999999999999</v>
      </c>
      <c r="J119">
        <v>2156.9</v>
      </c>
      <c r="K119" s="2">
        <f t="shared" si="25"/>
        <v>2.1984731268283237</v>
      </c>
      <c r="L119">
        <v>5.3699999999999998E-2</v>
      </c>
      <c r="M119">
        <v>1005.0725</v>
      </c>
      <c r="N119" s="2">
        <f t="shared" si="35"/>
        <v>1.0244447502267886</v>
      </c>
      <c r="O119">
        <v>0.11119999999999999</v>
      </c>
      <c r="P119">
        <v>1080.4766999999999</v>
      </c>
      <c r="Q119" s="2">
        <f t="shared" si="32"/>
        <v>1.1013023270036386</v>
      </c>
      <c r="R119">
        <v>3.2599999999999997E-2</v>
      </c>
      <c r="S119">
        <v>-10.88</v>
      </c>
      <c r="T119" s="2">
        <f t="shared" si="26"/>
        <v>10.88</v>
      </c>
      <c r="U119" s="2">
        <f t="shared" si="33"/>
        <v>5.9303242497444861</v>
      </c>
      <c r="V119">
        <v>7.6700000000000004E-2</v>
      </c>
      <c r="W119">
        <v>-9.83</v>
      </c>
      <c r="X119" s="2">
        <f t="shared" si="27"/>
        <v>9.83</v>
      </c>
      <c r="Y119" s="2">
        <f t="shared" si="34"/>
        <v>5.3580043543187781</v>
      </c>
    </row>
    <row r="120" spans="1:25">
      <c r="A120" s="3" t="s">
        <v>421</v>
      </c>
      <c r="B120" s="3">
        <v>3</v>
      </c>
      <c r="C120">
        <f>99*9.91</f>
        <v>981.09</v>
      </c>
      <c r="D120" s="45">
        <v>1.87</v>
      </c>
      <c r="E120" s="3" t="s">
        <v>59</v>
      </c>
      <c r="F120">
        <v>5.5599999999999997E-2</v>
      </c>
      <c r="G120">
        <v>2200.8000000000002</v>
      </c>
      <c r="H120" s="2">
        <f t="shared" si="24"/>
        <v>2.2432192765189738</v>
      </c>
      <c r="I120">
        <v>0.1016</v>
      </c>
      <c r="J120">
        <v>2116.81</v>
      </c>
      <c r="K120" s="2">
        <f t="shared" si="25"/>
        <v>2.1576104129080917</v>
      </c>
      <c r="L120">
        <v>5.1799999999999999E-2</v>
      </c>
      <c r="M120">
        <v>1156.1394</v>
      </c>
      <c r="N120" s="2">
        <f t="shared" si="35"/>
        <v>1.1784233862336788</v>
      </c>
      <c r="O120">
        <v>0.1016</v>
      </c>
      <c r="P120">
        <v>1071.3741</v>
      </c>
      <c r="Q120" s="2">
        <f t="shared" si="32"/>
        <v>1.0920242791181236</v>
      </c>
      <c r="R120">
        <v>4.0300000000000002E-2</v>
      </c>
      <c r="S120">
        <v>-9.57</v>
      </c>
      <c r="T120" s="2">
        <f t="shared" si="26"/>
        <v>9.57</v>
      </c>
      <c r="U120" s="2">
        <f t="shared" si="33"/>
        <v>5.2162870468800309</v>
      </c>
      <c r="V120">
        <v>0.1323</v>
      </c>
      <c r="W120">
        <v>10.75</v>
      </c>
      <c r="X120" s="2">
        <f t="shared" si="27"/>
        <v>10.75</v>
      </c>
      <c r="Y120" s="2">
        <f t="shared" si="34"/>
        <v>5.8594655960251121</v>
      </c>
    </row>
    <row r="121" spans="1:25">
      <c r="A121" s="3"/>
    </row>
    <row r="122" spans="1:25">
      <c r="A122" s="3" t="s">
        <v>723</v>
      </c>
    </row>
    <row r="123" spans="1:25" hidden="1">
      <c r="B123" s="3">
        <v>1</v>
      </c>
      <c r="C123" s="3"/>
      <c r="D123" s="3"/>
      <c r="E123" s="3" t="s">
        <v>48</v>
      </c>
      <c r="F123">
        <f>AVERAGE(F4:F6)</f>
        <v>4.4450000000000003E-2</v>
      </c>
      <c r="G123">
        <f t="shared" ref="G123:H123" si="36">AVERAGE(G4:G6)</f>
        <v>1931.2950000000001</v>
      </c>
      <c r="H123">
        <f t="shared" si="36"/>
        <v>2.4096698969527504</v>
      </c>
      <c r="I123">
        <f t="shared" ref="I123:Y123" si="37">AVERAGE(I4:I6)</f>
        <v>0.11049999999999999</v>
      </c>
      <c r="J123">
        <f t="shared" si="37"/>
        <v>1879.3400000000001</v>
      </c>
      <c r="K123">
        <f t="shared" si="37"/>
        <v>2.3448458283893361</v>
      </c>
      <c r="L123">
        <f t="shared" si="37"/>
        <v>3.7533333333333335E-2</v>
      </c>
      <c r="M123">
        <f t="shared" si="37"/>
        <v>752.06840000000011</v>
      </c>
      <c r="N123">
        <f t="shared" si="37"/>
        <v>0.93835306565253906</v>
      </c>
      <c r="O123">
        <f t="shared" si="37"/>
        <v>0.11485000000000001</v>
      </c>
      <c r="P123">
        <f t="shared" si="37"/>
        <v>976.22790000000009</v>
      </c>
      <c r="Q123">
        <f t="shared" si="37"/>
        <v>1.2180360758948789</v>
      </c>
      <c r="R123">
        <f t="shared" si="37"/>
        <v>3.0333333333333334E-2</v>
      </c>
      <c r="S123">
        <f t="shared" si="37"/>
        <v>-6.8500000000000005</v>
      </c>
      <c r="T123">
        <f t="shared" si="37"/>
        <v>10.209999999999999</v>
      </c>
      <c r="U123">
        <f t="shared" si="37"/>
        <v>7.3212532511276338</v>
      </c>
      <c r="V123">
        <f t="shared" si="37"/>
        <v>0.10543333333333332</v>
      </c>
      <c r="W123">
        <f t="shared" si="37"/>
        <v>-5.1733333333333338</v>
      </c>
      <c r="X123">
        <f t="shared" si="37"/>
        <v>11.74</v>
      </c>
      <c r="Y123">
        <f t="shared" si="37"/>
        <v>8.4183656384170842</v>
      </c>
    </row>
    <row r="124" spans="1:25">
      <c r="B124" s="3">
        <v>1</v>
      </c>
      <c r="C124" s="3"/>
      <c r="D124" s="3"/>
      <c r="E124" s="3" t="s">
        <v>49</v>
      </c>
      <c r="F124">
        <f>AVERAGE(F7:F9)</f>
        <v>3.506666666666667E-2</v>
      </c>
      <c r="G124">
        <f t="shared" ref="G124:H124" si="38">AVERAGE(G7:G9)</f>
        <v>1766.7866666666669</v>
      </c>
      <c r="H124">
        <f t="shared" si="38"/>
        <v>2.3854381144617487</v>
      </c>
      <c r="I124">
        <f t="shared" ref="I124:Y124" si="39">AVERAGE(I7:I9)</f>
        <v>9.3899999999999997E-2</v>
      </c>
      <c r="J124">
        <f t="shared" si="39"/>
        <v>1570.5933333333332</v>
      </c>
      <c r="K124">
        <f t="shared" si="39"/>
        <v>2.1205464532519636</v>
      </c>
      <c r="L124">
        <f t="shared" si="39"/>
        <v>3.6799999999999999E-2</v>
      </c>
      <c r="M124">
        <f t="shared" si="39"/>
        <v>737.47320000000002</v>
      </c>
      <c r="N124">
        <f>AVERAGE(N7:N9)</f>
        <v>0.99570407274642025</v>
      </c>
      <c r="O124">
        <f t="shared" si="39"/>
        <v>8.1333333333333327E-2</v>
      </c>
      <c r="P124">
        <f t="shared" si="39"/>
        <v>777.2861333333334</v>
      </c>
      <c r="Q124">
        <f t="shared" si="39"/>
        <v>1.0494577547351105</v>
      </c>
      <c r="R124">
        <f t="shared" si="39"/>
        <v>4.5699999999999998E-2</v>
      </c>
      <c r="S124">
        <f t="shared" si="39"/>
        <v>-4.6633333333333331</v>
      </c>
      <c r="T124">
        <f t="shared" si="39"/>
        <v>9.2633333333333336</v>
      </c>
      <c r="U124">
        <f t="shared" si="39"/>
        <v>7.0263751006707098</v>
      </c>
      <c r="V124">
        <f t="shared" si="39"/>
        <v>8.663333333333334E-2</v>
      </c>
      <c r="W124">
        <f t="shared" si="39"/>
        <v>-5.5999999999999988</v>
      </c>
      <c r="X124">
        <f t="shared" si="39"/>
        <v>8.4066666666666663</v>
      </c>
      <c r="Y124">
        <f t="shared" si="39"/>
        <v>6.3765807858551753</v>
      </c>
    </row>
    <row r="125" spans="1:25">
      <c r="B125" s="3">
        <v>1</v>
      </c>
      <c r="C125" s="3"/>
      <c r="D125" s="3"/>
      <c r="E125" s="3" t="s">
        <v>50</v>
      </c>
      <c r="F125">
        <f>AVERAGE(F10:F12)</f>
        <v>3.606666666666667E-2</v>
      </c>
      <c r="G125">
        <f t="shared" ref="G125:H125" si="40">AVERAGE(G10:G12)</f>
        <v>2183.2566666666667</v>
      </c>
      <c r="H125">
        <f t="shared" si="40"/>
        <v>3.0910305055310157</v>
      </c>
      <c r="I125">
        <f t="shared" ref="I125:Y125" si="41">AVERAGE(I10:I12)</f>
        <v>9.6633333333333335E-2</v>
      </c>
      <c r="J125">
        <f t="shared" si="41"/>
        <v>1756.4399999999998</v>
      </c>
      <c r="K125">
        <f t="shared" si="41"/>
        <v>2.4867482161060139</v>
      </c>
      <c r="L125">
        <f t="shared" si="41"/>
        <v>3.95E-2</v>
      </c>
      <c r="M125">
        <f t="shared" si="41"/>
        <v>1208.8207333333332</v>
      </c>
      <c r="N125">
        <f>AVERAGE(N10:N12)</f>
        <v>1.711434949220372</v>
      </c>
      <c r="O125">
        <f t="shared" si="41"/>
        <v>0.10216666666666667</v>
      </c>
      <c r="P125">
        <f t="shared" si="41"/>
        <v>1025.4508333333333</v>
      </c>
      <c r="Q125">
        <f t="shared" si="41"/>
        <v>1.4518218843206101</v>
      </c>
      <c r="R125">
        <f t="shared" si="41"/>
        <v>3.3700000000000001E-2</v>
      </c>
      <c r="S125">
        <f t="shared" si="41"/>
        <v>-20.696666666666665</v>
      </c>
      <c r="T125">
        <f t="shared" si="41"/>
        <v>23.09</v>
      </c>
      <c r="U125">
        <f t="shared" si="41"/>
        <v>19.229744225247011</v>
      </c>
      <c r="V125">
        <f t="shared" si="41"/>
        <v>8.3166666666666667E-2</v>
      </c>
      <c r="W125">
        <f t="shared" si="41"/>
        <v>-13.556666666666667</v>
      </c>
      <c r="X125">
        <f t="shared" si="41"/>
        <v>18.563333333333333</v>
      </c>
      <c r="Y125">
        <f t="shared" si="41"/>
        <v>15.459859331658814</v>
      </c>
    </row>
    <row r="126" spans="1:25" hidden="1">
      <c r="B126" s="3">
        <v>1</v>
      </c>
      <c r="C126" s="3"/>
      <c r="D126" s="3"/>
      <c r="E126" s="3" t="s">
        <v>51</v>
      </c>
      <c r="F126">
        <f>AVERAGE(F13:F15)</f>
        <v>5.0166666666666665E-2</v>
      </c>
      <c r="G126">
        <f t="shared" ref="G126:H126" si="42">AVERAGE(G13:G15)</f>
        <v>1939.426666666667</v>
      </c>
      <c r="H126">
        <f t="shared" si="42"/>
        <v>2.5346018801676293</v>
      </c>
      <c r="I126">
        <f t="shared" ref="I126:Y126" si="43">AVERAGE(I13:I15)</f>
        <v>0.11853333333333332</v>
      </c>
      <c r="J126">
        <f t="shared" si="43"/>
        <v>1727.3833333333332</v>
      </c>
      <c r="K126">
        <f t="shared" si="43"/>
        <v>2.257486255957204</v>
      </c>
      <c r="L126">
        <f t="shared" si="43"/>
        <v>5.3133333333333331E-2</v>
      </c>
      <c r="M126">
        <f t="shared" si="43"/>
        <v>1122.2372666666668</v>
      </c>
      <c r="N126">
        <f>AVERAGE(N13:N15)</f>
        <v>1.4666317293534419</v>
      </c>
      <c r="O126">
        <f t="shared" si="43"/>
        <v>0.11609999999999999</v>
      </c>
      <c r="P126">
        <f t="shared" si="43"/>
        <v>1002.4819333333335</v>
      </c>
      <c r="Q126">
        <f t="shared" si="43"/>
        <v>1.310125634926858</v>
      </c>
      <c r="R126">
        <f t="shared" si="43"/>
        <v>3.9766666666666665E-2</v>
      </c>
      <c r="S126">
        <f t="shared" si="43"/>
        <v>-10.066666666666665</v>
      </c>
      <c r="T126">
        <f t="shared" si="43"/>
        <v>10.066666666666665</v>
      </c>
      <c r="U126">
        <f t="shared" si="43"/>
        <v>7.3088588209213405</v>
      </c>
      <c r="V126">
        <f t="shared" si="43"/>
        <v>7.3433333333333337E-2</v>
      </c>
      <c r="W126">
        <f t="shared" si="43"/>
        <v>13.116666666666667</v>
      </c>
      <c r="X126">
        <f t="shared" si="43"/>
        <v>13.116666666666667</v>
      </c>
      <c r="Y126">
        <f t="shared" si="43"/>
        <v>9.5232978345448611</v>
      </c>
    </row>
    <row r="127" spans="1:25" hidden="1">
      <c r="B127" s="3">
        <v>1</v>
      </c>
      <c r="C127" s="3"/>
      <c r="D127" s="3"/>
      <c r="E127" s="3" t="s">
        <v>90</v>
      </c>
    </row>
    <row r="128" spans="1:25">
      <c r="B128" s="3">
        <v>1</v>
      </c>
      <c r="C128" s="3"/>
      <c r="D128" s="3"/>
      <c r="E128" s="3" t="s">
        <v>52</v>
      </c>
      <c r="F128">
        <f>AVERAGE(F19:F21)</f>
        <v>4.7166666666666669E-2</v>
      </c>
      <c r="G128">
        <f t="shared" ref="G128:H128" si="44">AVERAGE(G19:G21)</f>
        <v>1587.0666666666666</v>
      </c>
      <c r="H128">
        <f t="shared" si="44"/>
        <v>2.4146342700361596</v>
      </c>
      <c r="I128">
        <f t="shared" ref="I128:Y128" si="45">AVERAGE(I19:I21)</f>
        <v>0.10646666666666667</v>
      </c>
      <c r="J128">
        <f t="shared" si="45"/>
        <v>1630.8866666666665</v>
      </c>
      <c r="K128">
        <f t="shared" si="45"/>
        <v>2.4813039795923544</v>
      </c>
      <c r="L128">
        <f t="shared" si="45"/>
        <v>4.5933333333333333E-2</v>
      </c>
      <c r="M128">
        <f t="shared" si="45"/>
        <v>985.76226666666662</v>
      </c>
      <c r="N128">
        <f t="shared" si="45"/>
        <v>1.4997828391173593</v>
      </c>
      <c r="O128">
        <f t="shared" si="45"/>
        <v>9.6266666666666667E-2</v>
      </c>
      <c r="P128">
        <f t="shared" si="45"/>
        <v>962.50973333333332</v>
      </c>
      <c r="Q128">
        <f t="shared" si="45"/>
        <v>1.4644053940288364</v>
      </c>
      <c r="R128">
        <f t="shared" si="45"/>
        <v>3.5233333333333339E-2</v>
      </c>
      <c r="S128">
        <f t="shared" si="45"/>
        <v>-12.799999999999999</v>
      </c>
      <c r="T128">
        <f t="shared" si="45"/>
        <v>12.799999999999999</v>
      </c>
      <c r="U128">
        <f t="shared" si="45"/>
        <v>10.879605015939896</v>
      </c>
      <c r="V128">
        <f t="shared" si="45"/>
        <v>8.3000000000000004E-2</v>
      </c>
      <c r="W128">
        <f t="shared" si="45"/>
        <v>8.52</v>
      </c>
      <c r="X128">
        <f t="shared" si="45"/>
        <v>8.52</v>
      </c>
      <c r="Y128">
        <f t="shared" si="45"/>
        <v>7.2417370887349932</v>
      </c>
    </row>
    <row r="129" spans="2:25">
      <c r="B129" s="3">
        <v>1</v>
      </c>
      <c r="C129" s="3"/>
      <c r="D129" s="3"/>
      <c r="E129" s="3" t="s">
        <v>53</v>
      </c>
      <c r="F129">
        <f>AVERAGE(F22:F24)</f>
        <v>3.7999999999999999E-2</v>
      </c>
      <c r="G129">
        <f t="shared" ref="G129:H129" si="46">AVERAGE(G22:G24)</f>
        <v>1740.575</v>
      </c>
      <c r="H129">
        <f t="shared" si="46"/>
        <v>2.447291644697529</v>
      </c>
      <c r="I129">
        <f t="shared" ref="I129:Y129" si="47">AVERAGE(I22:I24)</f>
        <v>0.1348</v>
      </c>
      <c r="J129">
        <f t="shared" si="47"/>
        <v>1559.8099999999997</v>
      </c>
      <c r="K129">
        <f t="shared" si="47"/>
        <v>2.1931315687721886</v>
      </c>
      <c r="L129">
        <f t="shared" si="47"/>
        <v>2.8150000000000001E-2</v>
      </c>
      <c r="M129">
        <f t="shared" si="47"/>
        <v>502.40635000000003</v>
      </c>
      <c r="N129">
        <f t="shared" si="47"/>
        <v>1.0960947660726212E-2</v>
      </c>
      <c r="O129">
        <f t="shared" si="47"/>
        <v>9.003333333333334E-2</v>
      </c>
      <c r="P129">
        <f t="shared" si="47"/>
        <v>983.69246666666675</v>
      </c>
      <c r="Q129">
        <f t="shared" si="47"/>
        <v>1.3830960197780824</v>
      </c>
      <c r="R129">
        <f t="shared" si="47"/>
        <v>4.1466666666666666E-2</v>
      </c>
      <c r="S129">
        <f t="shared" si="47"/>
        <v>6.7666666666666657</v>
      </c>
      <c r="T129">
        <f t="shared" si="47"/>
        <v>7.8666666666666671</v>
      </c>
      <c r="U129">
        <f t="shared" si="47"/>
        <v>6.179177963794598</v>
      </c>
      <c r="V129">
        <f t="shared" si="47"/>
        <v>0.12226666666666668</v>
      </c>
      <c r="W129">
        <f t="shared" si="47"/>
        <v>-16.8</v>
      </c>
      <c r="X129">
        <f t="shared" si="47"/>
        <v>16.8</v>
      </c>
      <c r="Y129">
        <f t="shared" si="47"/>
        <v>13.196210566747789</v>
      </c>
    </row>
    <row r="130" spans="2:25" hidden="1">
      <c r="B130" s="3">
        <v>1</v>
      </c>
      <c r="C130" s="3"/>
      <c r="D130" s="3"/>
      <c r="E130" s="3" t="s">
        <v>54</v>
      </c>
      <c r="F130">
        <f>AVERAGE(F26:F28)</f>
        <v>4.1366666666666663E-2</v>
      </c>
      <c r="G130">
        <f t="shared" ref="G130:H130" si="48">AVERAGE(G26:G28)</f>
        <v>2054.936666666667</v>
      </c>
      <c r="H130">
        <f t="shared" si="48"/>
        <v>3.4680849834741516</v>
      </c>
      <c r="I130">
        <f t="shared" ref="I130:Y130" si="49">AVERAGE(I26:I28)</f>
        <v>0.1171</v>
      </c>
      <c r="J130">
        <f t="shared" si="49"/>
        <v>1158.9866666666667</v>
      </c>
      <c r="K130">
        <f t="shared" si="49"/>
        <v>1.9701883495412151</v>
      </c>
      <c r="L130">
        <f t="shared" si="49"/>
        <v>4.6266666666666671E-2</v>
      </c>
      <c r="M130">
        <f t="shared" si="49"/>
        <v>970.11759999999992</v>
      </c>
      <c r="N130">
        <f t="shared" si="49"/>
        <v>1.6453944765521167</v>
      </c>
      <c r="O130">
        <f t="shared" si="49"/>
        <v>0.1077</v>
      </c>
      <c r="P130">
        <f t="shared" si="49"/>
        <v>624.9</v>
      </c>
      <c r="Q130">
        <f t="shared" si="49"/>
        <v>1.0656091619882682</v>
      </c>
      <c r="R130">
        <f t="shared" si="49"/>
        <v>4.0500000000000001E-2</v>
      </c>
      <c r="S130">
        <f t="shared" si="49"/>
        <v>2.9866666666666668</v>
      </c>
      <c r="T130">
        <f t="shared" si="49"/>
        <v>7.2333333333333334</v>
      </c>
      <c r="U130">
        <f t="shared" si="49"/>
        <v>7.5772641204537479</v>
      </c>
      <c r="V130">
        <f t="shared" si="49"/>
        <v>0.12626666666666667</v>
      </c>
      <c r="W130">
        <f t="shared" si="49"/>
        <v>-2.6733333333333333</v>
      </c>
      <c r="X130">
        <f t="shared" si="49"/>
        <v>5.5733333333333333</v>
      </c>
      <c r="Y130">
        <f t="shared" si="49"/>
        <v>5.822245678385241</v>
      </c>
    </row>
    <row r="131" spans="2:25">
      <c r="B131" s="3">
        <v>1</v>
      </c>
      <c r="C131" s="3"/>
      <c r="D131" s="3"/>
      <c r="E131" s="3" t="s">
        <v>55</v>
      </c>
      <c r="F131">
        <f>AVERAGE(F28:F30)</f>
        <v>3.7866666666666667E-2</v>
      </c>
      <c r="G131">
        <f t="shared" ref="G131:H131" si="50">AVERAGE(G28:G30)</f>
        <v>1466.75</v>
      </c>
      <c r="H131">
        <f t="shared" si="50"/>
        <v>2.6939783820517764</v>
      </c>
      <c r="I131">
        <f t="shared" ref="I131:Y131" si="51">AVERAGE(I28:I30)</f>
        <v>0.11426666666666667</v>
      </c>
      <c r="J131">
        <f t="shared" si="51"/>
        <v>1133.0166666666667</v>
      </c>
      <c r="K131">
        <f t="shared" si="51"/>
        <v>2.0810106742828451</v>
      </c>
      <c r="L131">
        <f t="shared" si="51"/>
        <v>4.3266666666666669E-2</v>
      </c>
      <c r="M131">
        <f t="shared" si="51"/>
        <v>786.16013333333331</v>
      </c>
      <c r="N131">
        <f t="shared" si="51"/>
        <v>1.4439395970894442</v>
      </c>
      <c r="O131">
        <f t="shared" si="51"/>
        <v>0.11619999999999998</v>
      </c>
      <c r="P131">
        <f t="shared" si="51"/>
        <v>602.3746666666666</v>
      </c>
      <c r="Q131">
        <f t="shared" si="51"/>
        <v>1.1063809987357387</v>
      </c>
      <c r="R131">
        <f t="shared" si="51"/>
        <v>4.3833333333333335E-2</v>
      </c>
      <c r="S131">
        <f t="shared" si="51"/>
        <v>-2.8933333333333331</v>
      </c>
      <c r="T131">
        <f t="shared" si="51"/>
        <v>4.5533333333333337</v>
      </c>
      <c r="U131">
        <f t="shared" si="51"/>
        <v>5.395550428597681</v>
      </c>
      <c r="V131">
        <f t="shared" si="51"/>
        <v>0.105</v>
      </c>
      <c r="W131">
        <f t="shared" si="51"/>
        <v>-5.26</v>
      </c>
      <c r="X131">
        <f t="shared" si="51"/>
        <v>5.26</v>
      </c>
      <c r="Y131">
        <f t="shared" si="51"/>
        <v>6.2329272154664279</v>
      </c>
    </row>
    <row r="132" spans="2:25">
      <c r="B132" s="3">
        <v>1</v>
      </c>
      <c r="C132" s="3"/>
      <c r="D132" s="3"/>
      <c r="E132" s="3" t="s">
        <v>56</v>
      </c>
    </row>
    <row r="133" spans="2:25" hidden="1">
      <c r="B133" s="3">
        <v>1</v>
      </c>
      <c r="C133" s="3"/>
      <c r="D133" s="3"/>
      <c r="E133" s="3" t="s">
        <v>57</v>
      </c>
      <c r="F133">
        <f>AVERAGE(F34:F36)</f>
        <v>4.0899999999999999E-2</v>
      </c>
      <c r="G133">
        <f t="shared" ref="G133:H133" si="52">AVERAGE(G34:G36)</f>
        <v>2702.5766666666668</v>
      </c>
      <c r="H133">
        <f t="shared" si="52"/>
        <v>3.1305910789855744</v>
      </c>
      <c r="I133">
        <f t="shared" ref="I133:Y133" si="53">AVERAGE(I34:I36)</f>
        <v>0.10253333333333332</v>
      </c>
      <c r="J133">
        <f t="shared" si="53"/>
        <v>2101.0366666666669</v>
      </c>
      <c r="K133">
        <f t="shared" si="53"/>
        <v>2.4337835541963981</v>
      </c>
      <c r="L133">
        <f t="shared" si="53"/>
        <v>4.5199999999999997E-2</v>
      </c>
      <c r="M133">
        <f t="shared" si="53"/>
        <v>1637.8762333333332</v>
      </c>
      <c r="N133">
        <f t="shared" si="53"/>
        <v>1.8972711441633459</v>
      </c>
      <c r="O133">
        <f t="shared" si="53"/>
        <v>9.9499999999999991E-2</v>
      </c>
      <c r="P133">
        <f t="shared" si="53"/>
        <v>1329.8336666666667</v>
      </c>
      <c r="Q133">
        <f t="shared" si="53"/>
        <v>1.540443038952213</v>
      </c>
      <c r="R133">
        <f t="shared" si="53"/>
        <v>3.2400000000000005E-2</v>
      </c>
      <c r="S133">
        <f t="shared" si="53"/>
        <v>-19.133333333333333</v>
      </c>
      <c r="T133">
        <f t="shared" si="53"/>
        <v>19.133333333333333</v>
      </c>
      <c r="U133">
        <f t="shared" si="53"/>
        <v>12.245044938034951</v>
      </c>
      <c r="V133">
        <f t="shared" si="53"/>
        <v>7.3266666666666661E-2</v>
      </c>
      <c r="W133">
        <f t="shared" si="53"/>
        <v>12.143333333333333</v>
      </c>
      <c r="X133">
        <f t="shared" si="53"/>
        <v>12.143333333333333</v>
      </c>
      <c r="Y133">
        <f t="shared" si="53"/>
        <v>7.7715502977807178</v>
      </c>
    </row>
    <row r="134" spans="2:25">
      <c r="B134" s="3">
        <v>1</v>
      </c>
      <c r="C134" s="3"/>
      <c r="D134" s="3"/>
      <c r="E134" s="3" t="s">
        <v>58</v>
      </c>
      <c r="F134">
        <f>AVERAGE(F38:F40)</f>
        <v>4.2399999999999993E-2</v>
      </c>
      <c r="G134">
        <f t="shared" ref="G134:H134" si="54">AVERAGE(G38:G40)</f>
        <v>2947.5</v>
      </c>
      <c r="H134">
        <f t="shared" si="54"/>
        <v>2.700372580520209</v>
      </c>
      <c r="I134">
        <f t="shared" ref="I134:Y134" si="55">AVERAGE(I38:I40)</f>
        <v>0.11853333333333332</v>
      </c>
      <c r="J134">
        <f t="shared" si="55"/>
        <v>2431.5966666666668</v>
      </c>
      <c r="K134">
        <f t="shared" si="55"/>
        <v>2.2519974503205851</v>
      </c>
      <c r="L134">
        <f t="shared" si="55"/>
        <v>4.6999999999999993E-2</v>
      </c>
      <c r="M134">
        <f t="shared" si="55"/>
        <v>1613.8395666666668</v>
      </c>
      <c r="N134">
        <f t="shared" si="55"/>
        <v>1.4855561803157442</v>
      </c>
      <c r="O134">
        <f t="shared" si="55"/>
        <v>0.10540000000000001</v>
      </c>
      <c r="P134">
        <f t="shared" si="55"/>
        <v>1376.4693</v>
      </c>
      <c r="Q134">
        <f t="shared" si="55"/>
        <v>1.2781883107687826</v>
      </c>
      <c r="R134">
        <f t="shared" si="55"/>
        <v>2.2966666666666666E-2</v>
      </c>
      <c r="S134">
        <f t="shared" si="55"/>
        <v>-6.3599999999999994</v>
      </c>
      <c r="T134">
        <f t="shared" si="55"/>
        <v>12.113333333333335</v>
      </c>
      <c r="U134">
        <f t="shared" si="55"/>
        <v>5.3966907149693464</v>
      </c>
      <c r="V134">
        <f t="shared" si="55"/>
        <v>0.10459999999999998</v>
      </c>
      <c r="W134">
        <f t="shared" si="55"/>
        <v>-12.696666666666667</v>
      </c>
      <c r="X134">
        <f t="shared" si="55"/>
        <v>26.823333333333334</v>
      </c>
      <c r="Y134">
        <f t="shared" si="55"/>
        <v>12.483440848424868</v>
      </c>
    </row>
    <row r="135" spans="2:25">
      <c r="B135" s="3">
        <v>1</v>
      </c>
      <c r="C135" s="3"/>
      <c r="D135" s="3"/>
      <c r="E135" s="3" t="s">
        <v>59</v>
      </c>
      <c r="F135">
        <f t="shared" ref="F135:Y135" si="56">AVERAGE(F40:F42)</f>
        <v>4.5366666666666666E-2</v>
      </c>
      <c r="G135">
        <f t="shared" si="56"/>
        <v>2218.6933333333332</v>
      </c>
      <c r="H135">
        <f t="shared" si="56"/>
        <v>2.2614574945553758</v>
      </c>
      <c r="I135">
        <f t="shared" si="56"/>
        <v>0.10970000000000001</v>
      </c>
      <c r="J135">
        <f t="shared" si="56"/>
        <v>2291.6966666666667</v>
      </c>
      <c r="K135">
        <f t="shared" si="56"/>
        <v>2.3358679292079896</v>
      </c>
      <c r="L135">
        <f t="shared" si="56"/>
        <v>4.8333333333333339E-2</v>
      </c>
      <c r="M135">
        <f t="shared" si="56"/>
        <v>1317.2976666666666</v>
      </c>
      <c r="N135">
        <f t="shared" si="56"/>
        <v>1.3426878947565122</v>
      </c>
      <c r="O135">
        <f t="shared" si="56"/>
        <v>0.1075</v>
      </c>
      <c r="P135">
        <f t="shared" si="56"/>
        <v>1372.3182999999999</v>
      </c>
      <c r="Q135">
        <f t="shared" si="56"/>
        <v>1.3987690222099909</v>
      </c>
      <c r="R135">
        <f t="shared" si="56"/>
        <v>3.09E-2</v>
      </c>
      <c r="S135">
        <f t="shared" si="56"/>
        <v>-4.9799999999999995</v>
      </c>
      <c r="T135">
        <f t="shared" si="56"/>
        <v>6.9066666666666663</v>
      </c>
      <c r="U135">
        <f t="shared" si="56"/>
        <v>3.7645930899113282</v>
      </c>
      <c r="V135">
        <f t="shared" si="56"/>
        <v>9.4033333333333344E-2</v>
      </c>
      <c r="W135">
        <f t="shared" si="56"/>
        <v>16.083333333333332</v>
      </c>
      <c r="X135">
        <f t="shared" si="56"/>
        <v>16.083333333333332</v>
      </c>
      <c r="Y135">
        <f t="shared" si="56"/>
        <v>8.7664872870763322</v>
      </c>
    </row>
    <row r="136" spans="2:25" hidden="1">
      <c r="B136" s="3">
        <v>2</v>
      </c>
      <c r="C136" s="3"/>
      <c r="D136" s="3"/>
      <c r="E136" s="3" t="s">
        <v>48</v>
      </c>
    </row>
    <row r="137" spans="2:25">
      <c r="B137" s="3">
        <v>2</v>
      </c>
      <c r="C137" s="3"/>
      <c r="D137" s="3"/>
      <c r="E137" s="3" t="s">
        <v>49</v>
      </c>
      <c r="F137">
        <f>AVERAGE(F46:F48)</f>
        <v>3.3133333333333341E-2</v>
      </c>
      <c r="G137">
        <f t="shared" ref="G137:H137" si="57">AVERAGE(G46:G48)</f>
        <v>1598.7833333333331</v>
      </c>
      <c r="H137">
        <f t="shared" si="57"/>
        <v>2.1586073588017811</v>
      </c>
      <c r="I137">
        <f t="shared" ref="I137:Y137" si="58">AVERAGE(I46:I48)</f>
        <v>9.686666666666667E-2</v>
      </c>
      <c r="J137">
        <f t="shared" si="58"/>
        <v>1647.07</v>
      </c>
      <c r="K137">
        <f t="shared" si="58"/>
        <v>2.2238019050705113</v>
      </c>
      <c r="L137">
        <f t="shared" si="58"/>
        <v>2.64E-2</v>
      </c>
      <c r="M137">
        <f t="shared" si="58"/>
        <v>571.99205000000006</v>
      </c>
      <c r="N137">
        <f t="shared" si="58"/>
        <v>0.77227865875475077</v>
      </c>
      <c r="O137">
        <f t="shared" si="58"/>
        <v>0.10016666666666667</v>
      </c>
      <c r="P137">
        <f t="shared" si="58"/>
        <v>852.32696666666664</v>
      </c>
      <c r="Q137">
        <f t="shared" si="58"/>
        <v>1.150774607160779</v>
      </c>
      <c r="R137">
        <f t="shared" si="58"/>
        <v>2.7733333333333332E-2</v>
      </c>
      <c r="S137">
        <f t="shared" si="58"/>
        <v>-2.4666666666666663</v>
      </c>
      <c r="T137">
        <f t="shared" si="58"/>
        <v>7.5466666666666669</v>
      </c>
      <c r="U137">
        <f t="shared" si="58"/>
        <v>5.7242580884917196</v>
      </c>
      <c r="V137">
        <f t="shared" si="58"/>
        <v>7.0333333333333331E-2</v>
      </c>
      <c r="W137">
        <f t="shared" si="58"/>
        <v>4.296666666666666</v>
      </c>
      <c r="X137">
        <f t="shared" si="58"/>
        <v>9.8833333333333329</v>
      </c>
      <c r="Y137">
        <f t="shared" si="58"/>
        <v>7.4966542545838992</v>
      </c>
    </row>
    <row r="138" spans="2:25">
      <c r="B138" s="3">
        <v>2</v>
      </c>
      <c r="C138" s="3"/>
      <c r="D138" s="3"/>
      <c r="E138" s="3" t="s">
        <v>50</v>
      </c>
      <c r="F138">
        <f>AVERAGE(F49:F51)</f>
        <v>3.5866666666666665E-2</v>
      </c>
      <c r="G138">
        <f t="shared" ref="G138:H138" si="59">AVERAGE(G49:G51)</f>
        <v>1978.4733333333334</v>
      </c>
      <c r="H138">
        <f t="shared" si="59"/>
        <v>2.8011005398874915</v>
      </c>
      <c r="I138">
        <f t="shared" ref="I138:Y138" si="60">AVERAGE(I49:I51)</f>
        <v>9.006666666666667E-2</v>
      </c>
      <c r="J138">
        <f t="shared" si="60"/>
        <v>1872.8533333333335</v>
      </c>
      <c r="K138">
        <f t="shared" si="60"/>
        <v>2.6515649186393322</v>
      </c>
      <c r="L138">
        <f t="shared" si="60"/>
        <v>3.8433333333333333E-2</v>
      </c>
      <c r="M138">
        <f t="shared" si="60"/>
        <v>1226.2698</v>
      </c>
      <c r="N138">
        <f t="shared" si="60"/>
        <v>1.7361391437308871</v>
      </c>
      <c r="O138">
        <f t="shared" si="60"/>
        <v>9.006666666666667E-2</v>
      </c>
      <c r="P138">
        <f t="shared" si="60"/>
        <v>1183.0324666666668</v>
      </c>
      <c r="Q138">
        <f t="shared" si="60"/>
        <v>1.6749242081020876</v>
      </c>
      <c r="R138">
        <f t="shared" si="60"/>
        <v>2.8999999999999998E-2</v>
      </c>
      <c r="S138">
        <f t="shared" si="60"/>
        <v>2.4233333333333338</v>
      </c>
      <c r="T138">
        <f t="shared" si="60"/>
        <v>11.836666666666666</v>
      </c>
      <c r="U138">
        <f t="shared" si="60"/>
        <v>9.857777067107282</v>
      </c>
      <c r="V138">
        <f t="shared" si="60"/>
        <v>8.9600000000000013E-2</v>
      </c>
      <c r="W138">
        <f t="shared" si="60"/>
        <v>7.4233333333333329</v>
      </c>
      <c r="X138">
        <f t="shared" si="60"/>
        <v>7.4233333333333329</v>
      </c>
      <c r="Y138">
        <f t="shared" si="60"/>
        <v>6.1822780986899231</v>
      </c>
    </row>
    <row r="139" spans="2:25" hidden="1">
      <c r="B139" s="3">
        <v>2</v>
      </c>
      <c r="C139" s="3"/>
      <c r="D139" s="3"/>
      <c r="E139" s="3" t="s">
        <v>51</v>
      </c>
    </row>
    <row r="140" spans="2:25" hidden="1">
      <c r="B140" s="3">
        <v>2</v>
      </c>
      <c r="C140" s="3"/>
      <c r="D140" s="3"/>
      <c r="E140" s="3" t="s">
        <v>90</v>
      </c>
      <c r="F140">
        <f t="shared" ref="F140:Y140" si="61">AVERAGE(F55:F57)</f>
        <v>3.5333333333333335E-2</v>
      </c>
      <c r="G140">
        <f t="shared" si="61"/>
        <v>2237.4766666666669</v>
      </c>
      <c r="H140">
        <f t="shared" si="61"/>
        <v>2.6833083488237293</v>
      </c>
      <c r="I140">
        <f t="shared" si="61"/>
        <v>0.11813333333333333</v>
      </c>
      <c r="J140">
        <f t="shared" si="61"/>
        <v>1978.8966666666668</v>
      </c>
      <c r="K140">
        <f t="shared" si="61"/>
        <v>2.373204613139853</v>
      </c>
      <c r="L140">
        <f t="shared" si="61"/>
        <v>3.9366666666666668E-2</v>
      </c>
      <c r="M140">
        <f t="shared" si="61"/>
        <v>1268.2222999999999</v>
      </c>
      <c r="N140">
        <f t="shared" si="61"/>
        <v>1.5209237872519037</v>
      </c>
      <c r="O140">
        <f t="shared" si="61"/>
        <v>0.10163333333333334</v>
      </c>
      <c r="P140">
        <f t="shared" si="61"/>
        <v>1132.3252333333332</v>
      </c>
      <c r="Q140">
        <f t="shared" si="61"/>
        <v>1.3579483520217466</v>
      </c>
      <c r="R140">
        <f t="shared" si="61"/>
        <v>3.5766666666666669E-2</v>
      </c>
      <c r="S140">
        <f t="shared" si="61"/>
        <v>7.503333333333333</v>
      </c>
      <c r="T140">
        <f t="shared" si="61"/>
        <v>13.43</v>
      </c>
      <c r="U140">
        <f t="shared" si="61"/>
        <v>8.2594944980266067</v>
      </c>
      <c r="V140">
        <f t="shared" si="61"/>
        <v>0.13976666666666668</v>
      </c>
      <c r="W140">
        <f t="shared" si="61"/>
        <v>-4.9766666666666657</v>
      </c>
      <c r="X140">
        <f t="shared" si="61"/>
        <v>12.576666666666666</v>
      </c>
      <c r="Y140">
        <f t="shared" si="61"/>
        <v>7.7346916706513769</v>
      </c>
    </row>
    <row r="141" spans="2:25">
      <c r="B141" s="3">
        <v>2</v>
      </c>
      <c r="C141" s="3"/>
      <c r="D141" s="3"/>
      <c r="E141" s="3" t="s">
        <v>52</v>
      </c>
      <c r="F141">
        <f>AVERAGE(F58:F60)</f>
        <v>4.2866666666666664E-2</v>
      </c>
      <c r="G141">
        <f t="shared" ref="G141:H141" si="62">AVERAGE(G58:G60)</f>
        <v>1731.0566666666666</v>
      </c>
      <c r="H141">
        <f t="shared" si="62"/>
        <v>2.6337071015970097</v>
      </c>
      <c r="I141">
        <f t="shared" ref="I141:Y141" si="63">AVERAGE(I58:I60)</f>
        <v>0.11046666666666666</v>
      </c>
      <c r="J141">
        <f t="shared" si="63"/>
        <v>1642.71</v>
      </c>
      <c r="K141">
        <f t="shared" si="63"/>
        <v>2.4992925281847644</v>
      </c>
      <c r="L141">
        <f t="shared" si="63"/>
        <v>4.4966666666666662E-2</v>
      </c>
      <c r="M141">
        <f t="shared" si="63"/>
        <v>1146.2828</v>
      </c>
      <c r="N141">
        <f>AVERAGE(N58:N60)</f>
        <v>1.7440059640634749</v>
      </c>
      <c r="O141">
        <f t="shared" si="63"/>
        <v>9.9933333333333332E-2</v>
      </c>
      <c r="P141">
        <f t="shared" si="63"/>
        <v>1057.7495999999999</v>
      </c>
      <c r="Q141">
        <f t="shared" si="63"/>
        <v>1.6093075904879273</v>
      </c>
      <c r="R141">
        <f t="shared" si="63"/>
        <v>6.3666666666666663E-3</v>
      </c>
      <c r="S141">
        <f t="shared" si="63"/>
        <v>-16.393333333333334</v>
      </c>
      <c r="T141">
        <f t="shared" si="63"/>
        <v>16.393333333333334</v>
      </c>
      <c r="U141">
        <f t="shared" si="63"/>
        <v>13.933827465727191</v>
      </c>
      <c r="V141">
        <f t="shared" si="63"/>
        <v>7.2433333333333336E-2</v>
      </c>
      <c r="W141">
        <f t="shared" si="63"/>
        <v>21.09</v>
      </c>
      <c r="X141">
        <f t="shared" si="63"/>
        <v>21.09</v>
      </c>
      <c r="Y141">
        <f t="shared" si="63"/>
        <v>17.925849202044716</v>
      </c>
    </row>
    <row r="142" spans="2:25">
      <c r="B142" s="3">
        <v>2</v>
      </c>
      <c r="C142" s="3"/>
      <c r="D142" s="3"/>
      <c r="E142" s="3" t="s">
        <v>53</v>
      </c>
      <c r="F142">
        <f>AVERAGE(F61:F63)</f>
        <v>4.243333333333333E-2</v>
      </c>
      <c r="G142">
        <f t="shared" ref="G142:H142" si="64">AVERAGE(G61:G63)</f>
        <v>1855.2533333333333</v>
      </c>
      <c r="H142">
        <f t="shared" si="64"/>
        <v>2.6085322272604778</v>
      </c>
      <c r="I142">
        <f t="shared" ref="I142:Y142" si="65">AVERAGE(I61:I63)</f>
        <v>0.11333333333333334</v>
      </c>
      <c r="J142">
        <f t="shared" si="65"/>
        <v>1633.6133333333335</v>
      </c>
      <c r="K142">
        <f t="shared" si="65"/>
        <v>2.2969008869673213</v>
      </c>
      <c r="L142">
        <f t="shared" si="65"/>
        <v>3.3000000000000002E-2</v>
      </c>
      <c r="M142">
        <f t="shared" si="65"/>
        <v>757.9136666666667</v>
      </c>
      <c r="N142">
        <f>AVERAGE(N61:N63)</f>
        <v>1.0656454239750666</v>
      </c>
      <c r="O142">
        <f t="shared" si="65"/>
        <v>8.8150000000000006E-2</v>
      </c>
      <c r="P142">
        <f t="shared" si="65"/>
        <v>961.79085000000009</v>
      </c>
      <c r="Q142">
        <f t="shared" si="65"/>
        <v>1.352301803226827</v>
      </c>
      <c r="R142">
        <f t="shared" si="65"/>
        <v>4.3433333333333331E-2</v>
      </c>
      <c r="S142">
        <f t="shared" si="65"/>
        <v>7.826666666666668</v>
      </c>
      <c r="T142">
        <f t="shared" si="65"/>
        <v>10.946666666666667</v>
      </c>
      <c r="U142">
        <f t="shared" si="65"/>
        <v>8.5984832343650268</v>
      </c>
      <c r="V142">
        <f t="shared" si="65"/>
        <v>8.9433333333333323E-2</v>
      </c>
      <c r="W142">
        <f t="shared" si="65"/>
        <v>-1.0966666666666669</v>
      </c>
      <c r="X142">
        <f t="shared" si="65"/>
        <v>11.37</v>
      </c>
      <c r="Y142">
        <f t="shared" si="65"/>
        <v>8.9310067942810907</v>
      </c>
    </row>
    <row r="143" spans="2:25" hidden="1">
      <c r="B143" s="3">
        <v>2</v>
      </c>
      <c r="C143" s="3"/>
      <c r="D143" s="3"/>
      <c r="E143" s="3" t="s">
        <v>54</v>
      </c>
      <c r="H143">
        <f t="shared" ref="H143:Y143" si="66">AVERAGE(H64:H66)</f>
        <v>3.0605099032148453</v>
      </c>
      <c r="I143">
        <f t="shared" si="66"/>
        <v>0.12639999999999998</v>
      </c>
      <c r="J143">
        <f t="shared" si="66"/>
        <v>1246.73</v>
      </c>
      <c r="K143">
        <f t="shared" si="66"/>
        <v>2.049801058827398</v>
      </c>
      <c r="L143">
        <f t="shared" si="66"/>
        <v>4.4233333333333326E-2</v>
      </c>
      <c r="M143">
        <f t="shared" si="66"/>
        <v>993.65526666666665</v>
      </c>
      <c r="N143">
        <f>AVERAGE(N64:N66)</f>
        <v>1.6337102802713932</v>
      </c>
      <c r="O143">
        <f t="shared" si="66"/>
        <v>0.11043333333333333</v>
      </c>
      <c r="P143">
        <f t="shared" si="66"/>
        <v>639.8379666666666</v>
      </c>
      <c r="Q143">
        <f t="shared" si="66"/>
        <v>1.0519844244955223</v>
      </c>
      <c r="R143">
        <f t="shared" si="66"/>
        <v>4.24E-2</v>
      </c>
      <c r="S143">
        <f t="shared" si="66"/>
        <v>5.2299999999999995</v>
      </c>
      <c r="T143">
        <f t="shared" si="66"/>
        <v>6.4433333333333325</v>
      </c>
      <c r="U143">
        <f t="shared" si="66"/>
        <v>6.3817797908942007</v>
      </c>
      <c r="V143">
        <f t="shared" si="66"/>
        <v>0.14873333333333336</v>
      </c>
      <c r="W143">
        <f t="shared" si="66"/>
        <v>0.52999999999999992</v>
      </c>
      <c r="X143">
        <f t="shared" si="66"/>
        <v>5.6433333333333335</v>
      </c>
      <c r="Y143">
        <f t="shared" si="66"/>
        <v>5.5894222379637251</v>
      </c>
    </row>
    <row r="144" spans="2:25">
      <c r="B144" s="3">
        <v>2</v>
      </c>
      <c r="C144" s="3"/>
      <c r="D144" s="3"/>
      <c r="E144" s="3" t="s">
        <v>55</v>
      </c>
      <c r="F144">
        <f>AVERAGE(F67:F69)</f>
        <v>3.9233333333333335E-2</v>
      </c>
      <c r="G144">
        <f>AVERAGE(G67:G69)</f>
        <v>1680.7466666666667</v>
      </c>
      <c r="H144">
        <f t="shared" ref="H144:Y144" si="67">AVERAGE(H67:H69)</f>
        <v>3.0870258637842731</v>
      </c>
      <c r="I144">
        <f t="shared" si="67"/>
        <v>0.10959999999999999</v>
      </c>
      <c r="J144">
        <f t="shared" si="67"/>
        <v>1283.52</v>
      </c>
      <c r="K144">
        <f t="shared" si="67"/>
        <v>2.3574400088161553</v>
      </c>
      <c r="L144">
        <f t="shared" si="67"/>
        <v>4.3300000000000005E-2</v>
      </c>
      <c r="M144">
        <f t="shared" si="67"/>
        <v>984.37943333333317</v>
      </c>
      <c r="N144">
        <f>AVERAGE(N67:N69)</f>
        <v>1.8080088039109443</v>
      </c>
      <c r="O144">
        <f t="shared" si="67"/>
        <v>0.10416666666666667</v>
      </c>
      <c r="P144">
        <f t="shared" si="67"/>
        <v>750.82266666666681</v>
      </c>
      <c r="Q144">
        <f t="shared" si="67"/>
        <v>1.3790353044175674</v>
      </c>
      <c r="R144">
        <f t="shared" si="67"/>
        <v>4.6766666666666658E-2</v>
      </c>
      <c r="S144">
        <f t="shared" si="67"/>
        <v>1.0766666666666664</v>
      </c>
      <c r="T144">
        <f t="shared" si="67"/>
        <v>4.9433333333333325</v>
      </c>
      <c r="U144">
        <f t="shared" si="67"/>
        <v>5.8576876175771302</v>
      </c>
      <c r="V144">
        <f t="shared" si="67"/>
        <v>0.12693333333333334</v>
      </c>
      <c r="W144">
        <f t="shared" si="67"/>
        <v>0.95333333333333325</v>
      </c>
      <c r="X144">
        <f t="shared" si="67"/>
        <v>3.52</v>
      </c>
      <c r="Y144">
        <f t="shared" si="67"/>
        <v>4.1710843723273427</v>
      </c>
    </row>
    <row r="145" spans="2:25">
      <c r="B145" s="3">
        <v>2</v>
      </c>
      <c r="C145" s="3"/>
      <c r="D145" s="3"/>
      <c r="E145" s="3" t="s">
        <v>56</v>
      </c>
      <c r="F145">
        <f>AVERAGE(F70:F72)</f>
        <v>4.766666666666667E-2</v>
      </c>
      <c r="G145">
        <f t="shared" ref="G145:H145" si="68">AVERAGE(G70:G72)</f>
        <v>2458.7633333333333</v>
      </c>
      <c r="H145">
        <f t="shared" si="68"/>
        <v>2.5839016922909859</v>
      </c>
      <c r="I145">
        <f t="shared" ref="I145:Y145" si="69">AVERAGE(I70:I72)</f>
        <v>8.9650000000000007E-2</v>
      </c>
      <c r="J145">
        <f t="shared" si="69"/>
        <v>2340.2650000000003</v>
      </c>
      <c r="K145">
        <f t="shared" si="69"/>
        <v>2.4593724056033714</v>
      </c>
      <c r="L145">
        <f t="shared" si="69"/>
        <v>3.7266666666666663E-2</v>
      </c>
      <c r="M145">
        <f t="shared" si="69"/>
        <v>1058.7402</v>
      </c>
      <c r="N145">
        <f>AVERAGE(N70:N72)</f>
        <v>1.1126246098552917</v>
      </c>
      <c r="O145">
        <f t="shared" si="69"/>
        <v>9.325E-2</v>
      </c>
      <c r="P145">
        <f t="shared" si="69"/>
        <v>1458.60465</v>
      </c>
      <c r="Q145">
        <f t="shared" si="69"/>
        <v>1.5328400958416091</v>
      </c>
      <c r="R145">
        <f t="shared" si="69"/>
        <v>3.043333333333333E-2</v>
      </c>
      <c r="S145">
        <f t="shared" si="69"/>
        <v>7.66</v>
      </c>
      <c r="T145">
        <f t="shared" si="69"/>
        <v>7.66</v>
      </c>
      <c r="U145">
        <f t="shared" si="69"/>
        <v>4.5999168291800467</v>
      </c>
      <c r="V145">
        <f t="shared" si="69"/>
        <v>7.6999999999999999E-2</v>
      </c>
      <c r="W145">
        <f t="shared" si="69"/>
        <v>15.799999999999999</v>
      </c>
      <c r="X145">
        <f t="shared" si="69"/>
        <v>15.799999999999999</v>
      </c>
      <c r="Y145">
        <f t="shared" si="69"/>
        <v>9.4880790993530972</v>
      </c>
    </row>
    <row r="146" spans="2:25" hidden="1">
      <c r="B146" s="3">
        <v>2</v>
      </c>
      <c r="C146" s="3"/>
      <c r="D146" s="3"/>
      <c r="E146" s="3" t="s">
        <v>57</v>
      </c>
    </row>
    <row r="147" spans="2:25">
      <c r="B147" s="3">
        <v>2</v>
      </c>
      <c r="C147" s="3"/>
      <c r="D147" s="3"/>
      <c r="E147" s="3" t="s">
        <v>58</v>
      </c>
      <c r="F147">
        <f>AVERAGE(F76:F78)</f>
        <v>4.4199999999999996E-2</v>
      </c>
      <c r="G147">
        <f t="shared" ref="G147:H147" si="70">AVERAGE(G76:G78)</f>
        <v>3247.0699999999997</v>
      </c>
      <c r="H147">
        <f t="shared" si="70"/>
        <v>2.8657655630132695</v>
      </c>
      <c r="I147">
        <f t="shared" ref="I147:Y147" si="71">AVERAGE(I76:I78)</f>
        <v>0.12433333333333334</v>
      </c>
      <c r="J147">
        <f t="shared" si="71"/>
        <v>2319.2133333333331</v>
      </c>
      <c r="K147">
        <f t="shared" si="71"/>
        <v>2.0468673924331413</v>
      </c>
      <c r="L147">
        <f t="shared" si="71"/>
        <v>4.6766666666666658E-2</v>
      </c>
      <c r="M147">
        <f t="shared" si="71"/>
        <v>2127.6897666666669</v>
      </c>
      <c r="N147">
        <f>AVERAGE(N76:N78)</f>
        <v>1.8778344975898493</v>
      </c>
      <c r="O147">
        <f t="shared" si="71"/>
        <v>0.1147</v>
      </c>
      <c r="P147">
        <f t="shared" si="71"/>
        <v>1286.6766</v>
      </c>
      <c r="Q147">
        <f t="shared" si="71"/>
        <v>1.1355817678753457</v>
      </c>
      <c r="R147">
        <f t="shared" si="71"/>
        <v>2.5033333333333335E-2</v>
      </c>
      <c r="S147">
        <f t="shared" si="71"/>
        <v>11.486666666666666</v>
      </c>
      <c r="T147">
        <f t="shared" si="71"/>
        <v>11.486666666666666</v>
      </c>
      <c r="U147">
        <f t="shared" si="71"/>
        <v>5.0187048703414101</v>
      </c>
      <c r="V147">
        <f t="shared" si="71"/>
        <v>0.14803333333333332</v>
      </c>
      <c r="W147">
        <f t="shared" si="71"/>
        <v>-28.443333333333332</v>
      </c>
      <c r="X147">
        <f t="shared" si="71"/>
        <v>28.443333333333332</v>
      </c>
      <c r="Y147">
        <f t="shared" si="71"/>
        <v>12.427338554446679</v>
      </c>
    </row>
    <row r="148" spans="2:25">
      <c r="B148" s="3">
        <v>2</v>
      </c>
      <c r="C148" s="3"/>
      <c r="D148" s="3"/>
      <c r="E148" s="3" t="s">
        <v>59</v>
      </c>
      <c r="F148">
        <f>AVERAGE(F79:F81)</f>
        <v>4.926666666666666E-2</v>
      </c>
      <c r="G148">
        <f>AVERAGE(G79:G81)</f>
        <v>1891.573333333333</v>
      </c>
      <c r="H148">
        <f t="shared" ref="H148:Y148" si="72">AVERAGE(H79:H81)</f>
        <v>1.9280324265188036</v>
      </c>
      <c r="I148">
        <f t="shared" si="72"/>
        <v>0.1084</v>
      </c>
      <c r="J148">
        <f t="shared" si="72"/>
        <v>2369.8166666666666</v>
      </c>
      <c r="K148">
        <f t="shared" si="72"/>
        <v>2.4154936516187782</v>
      </c>
      <c r="L148">
        <f t="shared" si="72"/>
        <v>5.3100000000000001E-2</v>
      </c>
      <c r="M148">
        <f t="shared" si="72"/>
        <v>1195.5552</v>
      </c>
      <c r="N148">
        <f>AVERAGE(N79:N81)</f>
        <v>1.2185989052992081</v>
      </c>
      <c r="O148">
        <f t="shared" si="72"/>
        <v>0.10909999999999999</v>
      </c>
      <c r="P148">
        <f t="shared" si="72"/>
        <v>1315.9811666666667</v>
      </c>
      <c r="Q148">
        <f t="shared" si="72"/>
        <v>1.3413460199030329</v>
      </c>
      <c r="R148">
        <f t="shared" si="72"/>
        <v>3.6600000000000001E-2</v>
      </c>
      <c r="S148">
        <f t="shared" si="72"/>
        <v>-11.703333333333333</v>
      </c>
      <c r="T148">
        <f t="shared" si="72"/>
        <v>11.703333333333333</v>
      </c>
      <c r="U148">
        <f t="shared" si="72"/>
        <v>6.3790957233005186</v>
      </c>
      <c r="V148">
        <f t="shared" si="72"/>
        <v>0.12086666666666668</v>
      </c>
      <c r="W148">
        <f t="shared" si="72"/>
        <v>5.21</v>
      </c>
      <c r="X148">
        <f t="shared" si="72"/>
        <v>12.703333333333333</v>
      </c>
      <c r="Y148">
        <f t="shared" si="72"/>
        <v>6.924162290372621</v>
      </c>
    </row>
    <row r="149" spans="2:25" hidden="1">
      <c r="B149" s="3">
        <v>3</v>
      </c>
      <c r="C149" s="3"/>
      <c r="D149" s="3"/>
      <c r="E149" s="3" t="s">
        <v>48</v>
      </c>
      <c r="F149">
        <f>AVERAGE(F82:F84)</f>
        <v>4.7833333333333339E-2</v>
      </c>
      <c r="G149">
        <f t="shared" ref="G149:H149" si="73">AVERAGE(G82:G84)</f>
        <v>1969.2233333333334</v>
      </c>
      <c r="H149">
        <f t="shared" si="73"/>
        <v>2.4569929434448312</v>
      </c>
      <c r="I149">
        <f t="shared" ref="I149:Y149" si="74">AVERAGE(I82:I84)</f>
        <v>0.1014</v>
      </c>
      <c r="J149">
        <f t="shared" si="74"/>
        <v>2049.0966666666668</v>
      </c>
      <c r="K149">
        <f t="shared" si="74"/>
        <v>2.5566506171314543</v>
      </c>
      <c r="L149">
        <f t="shared" si="74"/>
        <v>5.3199999999999997E-2</v>
      </c>
      <c r="M149">
        <f t="shared" si="74"/>
        <v>953.97205000000008</v>
      </c>
      <c r="N149">
        <f>AVERAGE(N82:N84)</f>
        <v>1.1902675310707604</v>
      </c>
      <c r="O149">
        <f t="shared" si="74"/>
        <v>9.5066666666666674E-2</v>
      </c>
      <c r="P149">
        <f t="shared" si="74"/>
        <v>990.64543333333347</v>
      </c>
      <c r="Q149">
        <f t="shared" si="74"/>
        <v>1.2360247809149023</v>
      </c>
      <c r="R149">
        <f t="shared" si="74"/>
        <v>1.52E-2</v>
      </c>
      <c r="S149">
        <f t="shared" si="74"/>
        <v>-2.4266666666666672</v>
      </c>
      <c r="T149">
        <f t="shared" si="74"/>
        <v>4.7666666666666666</v>
      </c>
      <c r="U149">
        <f t="shared" si="74"/>
        <v>3.4180189843658231</v>
      </c>
      <c r="V149">
        <f t="shared" si="74"/>
        <v>7.1800000000000003E-2</v>
      </c>
      <c r="W149">
        <f t="shared" si="74"/>
        <v>14.573333333333336</v>
      </c>
      <c r="X149">
        <f t="shared" si="74"/>
        <v>14.573333333333336</v>
      </c>
      <c r="Y149">
        <f t="shared" si="74"/>
        <v>10.450055244508656</v>
      </c>
    </row>
    <row r="150" spans="2:25">
      <c r="B150" s="3">
        <v>3</v>
      </c>
      <c r="C150" s="3"/>
      <c r="D150" s="3"/>
      <c r="E150" s="3" t="s">
        <v>49</v>
      </c>
      <c r="F150">
        <f>AVERAGE(F85:F87)</f>
        <v>3.4433333333333337E-2</v>
      </c>
      <c r="G150">
        <f t="shared" ref="G150:H150" si="75">AVERAGE(G85:G87)</f>
        <v>1499.0166666666667</v>
      </c>
      <c r="H150">
        <f t="shared" si="75"/>
        <v>2.0239067672083042</v>
      </c>
      <c r="I150">
        <f t="shared" ref="I150:Y150" si="76">AVERAGE(I85:I87)</f>
        <v>9.9633333333333338E-2</v>
      </c>
      <c r="J150">
        <f t="shared" si="76"/>
        <v>1733.7966666666669</v>
      </c>
      <c r="K150">
        <f t="shared" si="76"/>
        <v>2.3408964587651018</v>
      </c>
      <c r="L150">
        <f t="shared" si="76"/>
        <v>4.2999999999999997E-2</v>
      </c>
      <c r="M150">
        <f t="shared" si="76"/>
        <v>701.07690000000002</v>
      </c>
      <c r="N150">
        <f>AVERAGE(N85:N87)</f>
        <v>0.94656337971120152</v>
      </c>
      <c r="O150">
        <f t="shared" si="76"/>
        <v>0.10023333333333333</v>
      </c>
      <c r="P150">
        <f t="shared" si="76"/>
        <v>905.9969000000001</v>
      </c>
      <c r="Q150">
        <f t="shared" si="76"/>
        <v>1.2232374047295973</v>
      </c>
      <c r="R150">
        <f t="shared" si="76"/>
        <v>4.4333333333333336E-2</v>
      </c>
      <c r="S150">
        <f t="shared" si="76"/>
        <v>-3.0033333333333325</v>
      </c>
      <c r="T150">
        <f t="shared" si="76"/>
        <v>8.2166666666666668</v>
      </c>
      <c r="U150">
        <f t="shared" si="76"/>
        <v>6.2324629806237128</v>
      </c>
      <c r="V150">
        <f t="shared" si="76"/>
        <v>0.10170000000000001</v>
      </c>
      <c r="W150">
        <f t="shared" si="76"/>
        <v>4.5733333333333333</v>
      </c>
      <c r="X150">
        <f t="shared" si="76"/>
        <v>5.413333333333334</v>
      </c>
      <c r="Y150">
        <f t="shared" si="76"/>
        <v>4.1060932578226819</v>
      </c>
    </row>
    <row r="151" spans="2:25">
      <c r="B151" s="3">
        <v>3</v>
      </c>
      <c r="C151" s="3"/>
      <c r="D151" s="3"/>
      <c r="E151" s="3" t="s">
        <v>50</v>
      </c>
      <c r="F151">
        <f>AVERAGE(F88:F90)</f>
        <v>4.2366666666666671E-2</v>
      </c>
      <c r="G151">
        <f t="shared" ref="G151:H151" si="77">AVERAGE(G88:G90)</f>
        <v>2361.0033333333336</v>
      </c>
      <c r="H151">
        <f t="shared" si="77"/>
        <v>3.3426822592215046</v>
      </c>
      <c r="I151">
        <f t="shared" ref="I151:Y151" si="78">AVERAGE(I88:I90)</f>
        <v>9.8633333333333351E-2</v>
      </c>
      <c r="J151">
        <f t="shared" si="78"/>
        <v>1872.7766666666666</v>
      </c>
      <c r="K151">
        <f t="shared" si="78"/>
        <v>2.6514563748253859</v>
      </c>
      <c r="L151">
        <f t="shared" si="78"/>
        <v>4.6800000000000001E-2</v>
      </c>
      <c r="M151">
        <f t="shared" si="78"/>
        <v>1251.1523333333332</v>
      </c>
      <c r="N151">
        <f>AVERAGE(N88:N90)</f>
        <v>1.7713675576698</v>
      </c>
      <c r="O151">
        <f t="shared" si="78"/>
        <v>0.10003333333333335</v>
      </c>
      <c r="P151">
        <f t="shared" si="78"/>
        <v>1145.0312999999999</v>
      </c>
      <c r="Q151">
        <f t="shared" si="78"/>
        <v>1.6211225790010193</v>
      </c>
      <c r="R151">
        <f t="shared" si="78"/>
        <v>3.8899999999999997E-2</v>
      </c>
      <c r="S151">
        <f t="shared" si="78"/>
        <v>0.74333333333333351</v>
      </c>
      <c r="T151">
        <f t="shared" si="78"/>
        <v>8.3699999999999992</v>
      </c>
      <c r="U151">
        <f t="shared" si="78"/>
        <v>6.970678179528691</v>
      </c>
      <c r="V151">
        <f t="shared" si="78"/>
        <v>8.5866666666666661E-2</v>
      </c>
      <c r="W151">
        <f t="shared" si="78"/>
        <v>7.62</v>
      </c>
      <c r="X151">
        <f t="shared" si="78"/>
        <v>7.62</v>
      </c>
      <c r="Y151">
        <f t="shared" si="78"/>
        <v>6.3460654394275542</v>
      </c>
    </row>
    <row r="152" spans="2:25" hidden="1">
      <c r="B152" s="3">
        <v>3</v>
      </c>
      <c r="C152" s="3"/>
      <c r="D152" s="3"/>
      <c r="E152" s="3" t="s">
        <v>51</v>
      </c>
      <c r="F152">
        <f>AVERAGE(F91:F93)</f>
        <v>4.1966666666666673E-2</v>
      </c>
      <c r="G152">
        <f t="shared" ref="G152:H152" si="79">AVERAGE(G91:G93)</f>
        <v>1583.7066666666669</v>
      </c>
      <c r="H152">
        <f t="shared" si="79"/>
        <v>2.0697178006046504</v>
      </c>
      <c r="I152">
        <f t="shared" ref="I152:Y152" si="80">AVERAGE(I91:I93)</f>
        <v>0.12056666666666666</v>
      </c>
      <c r="J152">
        <f t="shared" si="80"/>
        <v>1575.5666666666666</v>
      </c>
      <c r="K152">
        <f t="shared" si="80"/>
        <v>2.0590797807923189</v>
      </c>
      <c r="L152">
        <f t="shared" si="80"/>
        <v>2.8033333333333337E-2</v>
      </c>
      <c r="M152">
        <f t="shared" si="80"/>
        <v>619.27603333333343</v>
      </c>
      <c r="N152">
        <f>AVERAGE(N91:N93)</f>
        <v>0.80932072627791263</v>
      </c>
      <c r="O152">
        <f t="shared" si="80"/>
        <v>8.9433333333333323E-2</v>
      </c>
      <c r="P152">
        <f t="shared" si="80"/>
        <v>843.49350000000004</v>
      </c>
      <c r="Q152">
        <f t="shared" si="80"/>
        <v>1.1023465067043048</v>
      </c>
      <c r="R152">
        <f t="shared" si="80"/>
        <v>4.9600000000000005E-2</v>
      </c>
      <c r="S152">
        <f t="shared" si="80"/>
        <v>7.29</v>
      </c>
      <c r="T152">
        <f t="shared" si="80"/>
        <v>8.9766666666666666</v>
      </c>
      <c r="U152">
        <f t="shared" si="80"/>
        <v>6.5174691406427714</v>
      </c>
      <c r="V152">
        <f t="shared" si="80"/>
        <v>0.14986666666666668</v>
      </c>
      <c r="W152">
        <f t="shared" si="80"/>
        <v>-8.5066666666666659</v>
      </c>
      <c r="X152">
        <f t="shared" si="80"/>
        <v>8.5066666666666659</v>
      </c>
      <c r="Y152">
        <f t="shared" si="80"/>
        <v>6.1762277188712789</v>
      </c>
    </row>
    <row r="153" spans="2:25" hidden="1">
      <c r="B153" s="3">
        <v>3</v>
      </c>
      <c r="C153" s="3"/>
      <c r="D153" s="3"/>
      <c r="E153" s="3" t="s">
        <v>90</v>
      </c>
      <c r="F153">
        <f>AVERAGE(F94:F96)</f>
        <v>4.936666666666667E-2</v>
      </c>
      <c r="G153">
        <f>AVERAGE(G94:G96)</f>
        <v>2172.2099999999996</v>
      </c>
      <c r="H153">
        <f t="shared" ref="H153:Y153" si="81">AVERAGE(H94:H96)</f>
        <v>2.6050368771361754</v>
      </c>
      <c r="I153">
        <f t="shared" si="81"/>
        <v>0.11420000000000001</v>
      </c>
      <c r="J153">
        <f t="shared" si="81"/>
        <v>2026.5966666666666</v>
      </c>
      <c r="K153">
        <f t="shared" si="81"/>
        <v>2.4304091463292758</v>
      </c>
      <c r="L153">
        <f t="shared" si="81"/>
        <v>3.4999999999999996E-2</v>
      </c>
      <c r="M153">
        <f t="shared" si="81"/>
        <v>872.92026666666663</v>
      </c>
      <c r="N153">
        <f>AVERAGE(N94:N96)</f>
        <v>1.0468552697327655</v>
      </c>
      <c r="O153">
        <f t="shared" si="81"/>
        <v>0.10863333333333332</v>
      </c>
      <c r="P153">
        <f t="shared" si="81"/>
        <v>1272.4226666666666</v>
      </c>
      <c r="Q153">
        <f t="shared" si="81"/>
        <v>1.5259611041154484</v>
      </c>
      <c r="R153">
        <f t="shared" si="81"/>
        <v>3.7466666666666669E-2</v>
      </c>
      <c r="S153">
        <f t="shared" si="81"/>
        <v>0.22666666666666671</v>
      </c>
      <c r="T153">
        <f t="shared" si="81"/>
        <v>12.046666666666669</v>
      </c>
      <c r="U153">
        <f t="shared" si="81"/>
        <v>7.4087399145862891</v>
      </c>
      <c r="V153">
        <f t="shared" si="81"/>
        <v>9.3666666666666676E-2</v>
      </c>
      <c r="W153">
        <f t="shared" si="81"/>
        <v>15.276666666666666</v>
      </c>
      <c r="X153">
        <f t="shared" si="81"/>
        <v>15.276666666666666</v>
      </c>
      <c r="Y153">
        <f t="shared" si="81"/>
        <v>9.3952006166433222</v>
      </c>
    </row>
    <row r="154" spans="2:25">
      <c r="B154" s="3">
        <v>3</v>
      </c>
      <c r="C154" s="3"/>
      <c r="D154" s="3"/>
      <c r="E154" s="3" t="s">
        <v>52</v>
      </c>
      <c r="F154">
        <f>AVERAGE(F98:F100)</f>
        <v>4.2966666666666674E-2</v>
      </c>
      <c r="G154">
        <f>AVERAGE(G98:G100)</f>
        <v>1536.5500000000002</v>
      </c>
      <c r="H154">
        <f t="shared" ref="H154:Y154" si="82">AVERAGE(H97:H99)</f>
        <v>2.3241894503020073</v>
      </c>
      <c r="I154">
        <f t="shared" si="82"/>
        <v>0.10049999999999999</v>
      </c>
      <c r="J154">
        <f t="shared" si="82"/>
        <v>1635.3466666666666</v>
      </c>
      <c r="K154">
        <f t="shared" si="82"/>
        <v>2.4880896232395617</v>
      </c>
      <c r="L154">
        <f t="shared" si="82"/>
        <v>4.5166666666666667E-2</v>
      </c>
      <c r="M154">
        <f t="shared" si="82"/>
        <v>935.26793333333319</v>
      </c>
      <c r="N154">
        <f>AVERAGE(N97:N99)</f>
        <v>1.422958500058322</v>
      </c>
      <c r="O154">
        <f t="shared" si="82"/>
        <v>9.74E-2</v>
      </c>
      <c r="P154">
        <f t="shared" si="82"/>
        <v>960.38979999999992</v>
      </c>
      <c r="Q154">
        <f t="shared" si="82"/>
        <v>1.4611800325589179</v>
      </c>
      <c r="R154">
        <f t="shared" si="82"/>
        <v>4.6833333333333331E-2</v>
      </c>
      <c r="S154">
        <f t="shared" si="82"/>
        <v>7.7299999999999995</v>
      </c>
      <c r="T154">
        <f t="shared" si="82"/>
        <v>15.063333333333333</v>
      </c>
      <c r="U154">
        <f t="shared" si="82"/>
        <v>12.803368507039684</v>
      </c>
      <c r="V154">
        <f t="shared" si="82"/>
        <v>9.2966666666666656E-2</v>
      </c>
      <c r="W154">
        <f t="shared" si="82"/>
        <v>12.773333333333333</v>
      </c>
      <c r="X154">
        <f t="shared" si="82"/>
        <v>12.773333333333333</v>
      </c>
      <c r="Y154">
        <f t="shared" si="82"/>
        <v>10.856939172156686</v>
      </c>
    </row>
    <row r="155" spans="2:25">
      <c r="B155" s="3">
        <v>3</v>
      </c>
      <c r="C155" s="3"/>
      <c r="D155" s="3"/>
      <c r="E155" s="3" t="s">
        <v>53</v>
      </c>
      <c r="F155">
        <f>AVERAGE(F100:F102)</f>
        <v>3.9566666666666667E-2</v>
      </c>
      <c r="G155">
        <f t="shared" ref="G155:H155" si="83">AVERAGE(G100:G102)</f>
        <v>1613.3233333333335</v>
      </c>
      <c r="H155">
        <f t="shared" si="83"/>
        <v>2.2683726434438234</v>
      </c>
      <c r="I155">
        <f t="shared" ref="I155:Y155" si="84">AVERAGE(I100:I102)</f>
        <v>0.11926666666666667</v>
      </c>
      <c r="J155">
        <f t="shared" si="84"/>
        <v>1672.22</v>
      </c>
      <c r="K155">
        <f t="shared" si="84"/>
        <v>2.3511828183767443</v>
      </c>
      <c r="L155">
        <f t="shared" si="84"/>
        <v>4.6166666666666668E-2</v>
      </c>
      <c r="M155">
        <f t="shared" si="84"/>
        <v>1046.4385999999997</v>
      </c>
      <c r="N155">
        <f>AVERAGE(N100:N102)</f>
        <v>1.4713186403740022</v>
      </c>
      <c r="O155">
        <f t="shared" si="84"/>
        <v>0.11423333333333334</v>
      </c>
      <c r="P155">
        <f t="shared" si="84"/>
        <v>956.28053333333344</v>
      </c>
      <c r="Q155">
        <f t="shared" si="84"/>
        <v>1.3445541612476128</v>
      </c>
      <c r="R155">
        <f t="shared" si="84"/>
        <v>5.1266666666666662E-2</v>
      </c>
      <c r="S155">
        <f t="shared" si="84"/>
        <v>8.7999999999999989</v>
      </c>
      <c r="T155">
        <f t="shared" si="84"/>
        <v>11.893333333333333</v>
      </c>
      <c r="U155">
        <f t="shared" si="84"/>
        <v>9.3420792266182762</v>
      </c>
      <c r="V155">
        <f t="shared" si="84"/>
        <v>0.12326666666666668</v>
      </c>
      <c r="W155">
        <f t="shared" si="84"/>
        <v>-0.26333333333333303</v>
      </c>
      <c r="X155">
        <f t="shared" si="84"/>
        <v>8.65</v>
      </c>
      <c r="Y155">
        <f t="shared" si="84"/>
        <v>6.7944774644266888</v>
      </c>
    </row>
    <row r="156" spans="2:25" hidden="1">
      <c r="B156" s="3">
        <v>3</v>
      </c>
      <c r="C156" s="3"/>
      <c r="D156" s="3"/>
      <c r="E156" s="3" t="s">
        <v>54</v>
      </c>
    </row>
    <row r="157" spans="2:25">
      <c r="B157" s="3">
        <v>3</v>
      </c>
      <c r="C157" s="3"/>
      <c r="D157" s="3"/>
      <c r="E157" s="3" t="s">
        <v>55</v>
      </c>
      <c r="F157">
        <f>AVERAGE(F106:F108)</f>
        <v>3.6366666666666665E-2</v>
      </c>
      <c r="G157">
        <f t="shared" ref="G157:H157" si="85">AVERAGE(G106:G108)</f>
        <v>1610.2766666666666</v>
      </c>
      <c r="H157">
        <f t="shared" si="85"/>
        <v>2.9575936793062176</v>
      </c>
      <c r="I157">
        <f t="shared" ref="I157:Y157" si="86">AVERAGE(I106:I108)</f>
        <v>0.10696666666666667</v>
      </c>
      <c r="J157">
        <f t="shared" si="86"/>
        <v>1206.6766666666667</v>
      </c>
      <c r="K157">
        <f t="shared" si="86"/>
        <v>2.2163019288401551</v>
      </c>
      <c r="L157">
        <f t="shared" si="86"/>
        <v>3.9566666666666667E-2</v>
      </c>
      <c r="M157">
        <f t="shared" si="86"/>
        <v>728.63813333333337</v>
      </c>
      <c r="N157">
        <f>AVERAGE(N106:N108)</f>
        <v>1.3382889923562704</v>
      </c>
      <c r="O157">
        <f t="shared" si="86"/>
        <v>0.1082</v>
      </c>
      <c r="P157">
        <f t="shared" si="86"/>
        <v>580.67116666666664</v>
      </c>
      <c r="Q157">
        <f t="shared" si="86"/>
        <v>1.0665182001573439</v>
      </c>
      <c r="R157">
        <f t="shared" si="86"/>
        <v>2.9233333333333333E-2</v>
      </c>
      <c r="S157">
        <f t="shared" si="86"/>
        <v>-4.6433333333333335</v>
      </c>
      <c r="T157">
        <f t="shared" si="86"/>
        <v>4.6433333333333335</v>
      </c>
      <c r="U157">
        <f t="shared" si="86"/>
        <v>5.5021974722083229</v>
      </c>
      <c r="V157">
        <f t="shared" si="86"/>
        <v>0.11569999999999998</v>
      </c>
      <c r="W157">
        <f t="shared" si="86"/>
        <v>3.6433333333333331</v>
      </c>
      <c r="X157">
        <f t="shared" si="86"/>
        <v>3.6433333333333331</v>
      </c>
      <c r="Y157">
        <f t="shared" si="86"/>
        <v>4.3172303209789638</v>
      </c>
    </row>
    <row r="158" spans="2:25">
      <c r="B158" s="3">
        <v>3</v>
      </c>
      <c r="C158" s="3"/>
      <c r="D158" s="3"/>
      <c r="E158" s="3" t="s">
        <v>56</v>
      </c>
      <c r="F158">
        <f>AVERAGE(F109:F111)</f>
        <v>4.4433333333333332E-2</v>
      </c>
      <c r="G158">
        <f>AVERAGE(G109:G111)</f>
        <v>2214.2599999999998</v>
      </c>
      <c r="H158">
        <f t="shared" ref="H158:Y158" si="87">AVERAGE(H109:H111)</f>
        <v>2.3269544016730248</v>
      </c>
      <c r="I158">
        <f t="shared" si="87"/>
        <v>9.1749999999999998E-2</v>
      </c>
      <c r="J158">
        <f t="shared" si="87"/>
        <v>2226.1400000000003</v>
      </c>
      <c r="K158">
        <f t="shared" si="87"/>
        <v>2.3394390323360339</v>
      </c>
      <c r="L158">
        <f t="shared" si="87"/>
        <v>4.02E-2</v>
      </c>
      <c r="M158">
        <f t="shared" si="87"/>
        <v>780.25630000000001</v>
      </c>
      <c r="N158">
        <f>AVERAGE(N109:N111)</f>
        <v>0.8199673171705707</v>
      </c>
      <c r="O158">
        <f t="shared" si="87"/>
        <v>9.4166666666666676E-2</v>
      </c>
      <c r="P158">
        <f t="shared" si="87"/>
        <v>1233.1858999999999</v>
      </c>
      <c r="Q158">
        <f t="shared" si="87"/>
        <v>1.2959486953140598</v>
      </c>
      <c r="R158">
        <f t="shared" si="87"/>
        <v>4.7433333333333327E-2</v>
      </c>
      <c r="S158">
        <f t="shared" si="87"/>
        <v>5.6733333333333347</v>
      </c>
      <c r="T158">
        <f t="shared" si="87"/>
        <v>8.6533333333333342</v>
      </c>
      <c r="U158">
        <f t="shared" si="87"/>
        <v>5.1964247556794598</v>
      </c>
      <c r="V158">
        <f t="shared" si="87"/>
        <v>0.12330000000000001</v>
      </c>
      <c r="W158">
        <f t="shared" si="87"/>
        <v>8.6933333333333334</v>
      </c>
      <c r="X158">
        <f t="shared" si="87"/>
        <v>8.6933333333333334</v>
      </c>
      <c r="Y158">
        <f t="shared" si="87"/>
        <v>5.2204452090955451</v>
      </c>
    </row>
    <row r="159" spans="2:25" hidden="1">
      <c r="B159" s="3">
        <v>3</v>
      </c>
      <c r="C159" s="3"/>
      <c r="D159" s="3"/>
      <c r="E159" s="3" t="s">
        <v>57</v>
      </c>
      <c r="F159">
        <f>AVERAGE(F112:F114)</f>
        <v>4.2666666666666665E-2</v>
      </c>
      <c r="G159">
        <f t="shared" ref="G159:H159" si="88">AVERAGE(G112:G114)</f>
        <v>2450.41</v>
      </c>
      <c r="H159">
        <f t="shared" si="88"/>
        <v>2.838488091928459</v>
      </c>
      <c r="I159">
        <f t="shared" ref="I159:Y159" si="89">AVERAGE(I112:I114)</f>
        <v>9.7733333333333339E-2</v>
      </c>
      <c r="J159">
        <f t="shared" si="89"/>
        <v>2231.94</v>
      </c>
      <c r="K159">
        <f t="shared" si="89"/>
        <v>2.5854184042257438</v>
      </c>
      <c r="L159">
        <f t="shared" si="89"/>
        <v>4.5866666666666667E-2</v>
      </c>
      <c r="M159">
        <f t="shared" si="89"/>
        <v>1438.8221000000001</v>
      </c>
      <c r="N159">
        <f>AVERAGE(N112:N114)</f>
        <v>1.6666922667037343</v>
      </c>
      <c r="O159">
        <f t="shared" si="89"/>
        <v>9.2366666666666666E-2</v>
      </c>
      <c r="P159">
        <f t="shared" si="89"/>
        <v>1283.8208999999999</v>
      </c>
      <c r="Q159">
        <f t="shared" si="89"/>
        <v>1.4871431053655824</v>
      </c>
      <c r="R159">
        <f t="shared" si="89"/>
        <v>4.7399999999999998E-2</v>
      </c>
      <c r="S159">
        <f t="shared" si="89"/>
        <v>13.46</v>
      </c>
      <c r="T159">
        <f t="shared" si="89"/>
        <v>18.633333333333333</v>
      </c>
      <c r="U159">
        <f t="shared" si="89"/>
        <v>11.92505247449745</v>
      </c>
      <c r="V159">
        <f t="shared" si="89"/>
        <v>9.2633333333333331E-2</v>
      </c>
      <c r="W159">
        <f t="shared" si="89"/>
        <v>7.5133333333333328</v>
      </c>
      <c r="X159">
        <f t="shared" si="89"/>
        <v>15.44</v>
      </c>
      <c r="Y159">
        <f t="shared" si="89"/>
        <v>9.8813672740379594</v>
      </c>
    </row>
    <row r="160" spans="2:25">
      <c r="B160" s="3">
        <v>3</v>
      </c>
      <c r="C160" s="3"/>
      <c r="D160" s="3"/>
      <c r="E160" s="3" t="s">
        <v>58</v>
      </c>
      <c r="F160">
        <f>AVERAGE(F115:F117)</f>
        <v>4.3966666666666661E-2</v>
      </c>
      <c r="G160">
        <f t="shared" ref="G160:H160" si="90">AVERAGE(G115:G117)</f>
        <v>3293.7933333333331</v>
      </c>
      <c r="H160">
        <f t="shared" si="90"/>
        <v>2.9070021608247907</v>
      </c>
      <c r="I160">
        <f t="shared" ref="I160:Y160" si="91">AVERAGE(I115:I117)</f>
        <v>0.10976666666666667</v>
      </c>
      <c r="J160">
        <f t="shared" si="91"/>
        <v>2431.56</v>
      </c>
      <c r="K160">
        <f t="shared" si="91"/>
        <v>2.1460211551954669</v>
      </c>
      <c r="L160">
        <f t="shared" si="91"/>
        <v>4.7066666666666673E-2</v>
      </c>
      <c r="M160">
        <f t="shared" si="91"/>
        <v>2056.2402666666667</v>
      </c>
      <c r="N160">
        <f>AVERAGE(N115:N117)</f>
        <v>1.8147753345306861</v>
      </c>
      <c r="O160">
        <f t="shared" si="91"/>
        <v>0.10489999999999999</v>
      </c>
      <c r="P160">
        <f t="shared" si="91"/>
        <v>1493.0667333333333</v>
      </c>
      <c r="Q160">
        <f t="shared" si="91"/>
        <v>1.3177354438516515</v>
      </c>
      <c r="R160">
        <f t="shared" si="91"/>
        <v>3.5499999999999997E-2</v>
      </c>
      <c r="S160">
        <f t="shared" si="91"/>
        <v>-23.74666666666667</v>
      </c>
      <c r="T160">
        <f t="shared" si="91"/>
        <v>23.74666666666667</v>
      </c>
      <c r="U160">
        <f t="shared" si="91"/>
        <v>10.375291206126585</v>
      </c>
      <c r="V160">
        <f t="shared" si="91"/>
        <v>8.1733333333333338E-2</v>
      </c>
      <c r="W160">
        <f t="shared" si="91"/>
        <v>-22.689999999999998</v>
      </c>
      <c r="X160">
        <f t="shared" si="91"/>
        <v>22.689999999999998</v>
      </c>
      <c r="Y160">
        <f t="shared" si="91"/>
        <v>9.9136169623952348</v>
      </c>
    </row>
    <row r="161" spans="2:25">
      <c r="B161" s="3">
        <v>3</v>
      </c>
      <c r="C161" s="3"/>
      <c r="D161" s="3"/>
      <c r="E161" s="3" t="s">
        <v>59</v>
      </c>
      <c r="F161">
        <f>AVERAGE(F118:F120)</f>
        <v>5.1799999999999999E-2</v>
      </c>
      <c r="G161">
        <f t="shared" ref="G161:H161" si="92">AVERAGE(G118:G120)</f>
        <v>2114.73</v>
      </c>
      <c r="H161">
        <f t="shared" si="92"/>
        <v>2.1554903219888084</v>
      </c>
      <c r="I161">
        <f t="shared" ref="I161:Y161" si="93">AVERAGE(I118:I120)</f>
        <v>0.10436666666666666</v>
      </c>
      <c r="J161">
        <f t="shared" si="93"/>
        <v>2161.2099999999996</v>
      </c>
      <c r="K161">
        <f t="shared" si="93"/>
        <v>2.2028661998389545</v>
      </c>
      <c r="L161">
        <f t="shared" si="93"/>
        <v>5.0499999999999996E-2</v>
      </c>
      <c r="M161">
        <f t="shared" si="93"/>
        <v>1083.6034666666667</v>
      </c>
      <c r="N161">
        <f>AVERAGE(N118:N120)</f>
        <v>1.1044893604732151</v>
      </c>
      <c r="O161">
        <f t="shared" si="93"/>
        <v>0.10759999999999999</v>
      </c>
      <c r="P161">
        <f t="shared" si="93"/>
        <v>1119.7040999999999</v>
      </c>
      <c r="Q161">
        <f t="shared" si="93"/>
        <v>1.1412858147570557</v>
      </c>
      <c r="R161">
        <f t="shared" si="93"/>
        <v>3.5633333333333329E-2</v>
      </c>
      <c r="S161">
        <f t="shared" si="93"/>
        <v>-12.81</v>
      </c>
      <c r="T161">
        <f t="shared" si="93"/>
        <v>12.81</v>
      </c>
      <c r="U161">
        <f t="shared" si="93"/>
        <v>6.9823027241936453</v>
      </c>
      <c r="V161">
        <f t="shared" si="93"/>
        <v>9.3000000000000013E-2</v>
      </c>
      <c r="W161">
        <f t="shared" si="93"/>
        <v>-1.7266666666666666</v>
      </c>
      <c r="X161">
        <f t="shared" si="93"/>
        <v>8.8933333333333326</v>
      </c>
      <c r="Y161">
        <f t="shared" si="93"/>
        <v>4.8474586698279074</v>
      </c>
    </row>
    <row r="163" spans="2:25">
      <c r="B163" t="s">
        <v>724</v>
      </c>
    </row>
    <row r="164" spans="2:25">
      <c r="E164" s="3" t="s">
        <v>725</v>
      </c>
      <c r="F164" s="4">
        <f t="shared" ref="F164:Y164" si="94">AVERAGE(F123:F135)</f>
        <v>4.1710606060606059E-2</v>
      </c>
      <c r="G164" s="4">
        <f t="shared" si="94"/>
        <v>2048.987575757576</v>
      </c>
      <c r="H164" s="6">
        <f t="shared" si="94"/>
        <v>2.6851955301303567</v>
      </c>
      <c r="I164" s="4">
        <f t="shared" si="94"/>
        <v>0.11117878787878786</v>
      </c>
      <c r="J164" s="4">
        <f t="shared" si="94"/>
        <v>1749.1624242424243</v>
      </c>
      <c r="K164" s="6">
        <f t="shared" si="94"/>
        <v>2.2688100236016449</v>
      </c>
      <c r="L164" s="4">
        <f t="shared" si="94"/>
        <v>4.2828787878787883E-2</v>
      </c>
      <c r="M164" s="4">
        <f t="shared" si="94"/>
        <v>1057.6417651515151</v>
      </c>
      <c r="N164" s="5">
        <f t="shared" si="94"/>
        <v>1.3125197178752748</v>
      </c>
      <c r="O164" s="4">
        <f t="shared" si="94"/>
        <v>0.1033681818181818</v>
      </c>
      <c r="P164" s="4">
        <f t="shared" si="94"/>
        <v>1003.0495393939395</v>
      </c>
      <c r="Q164" s="6">
        <f t="shared" si="94"/>
        <v>1.2969393905763065</v>
      </c>
      <c r="R164" s="4">
        <f t="shared" si="94"/>
        <v>3.607272727272727E-2</v>
      </c>
      <c r="S164" s="4">
        <f t="shared" si="94"/>
        <v>-7.1536363636363633</v>
      </c>
      <c r="T164" s="6">
        <f t="shared" si="94"/>
        <v>11.203333333333331</v>
      </c>
      <c r="U164" s="6">
        <f t="shared" si="94"/>
        <v>8.393105242697116</v>
      </c>
      <c r="V164" s="4">
        <f t="shared" si="94"/>
        <v>9.6100000000000019E-2</v>
      </c>
      <c r="W164" s="4">
        <f t="shared" si="94"/>
        <v>-1.0815151515151513</v>
      </c>
      <c r="X164" s="6">
        <f t="shared" si="94"/>
        <v>13.002727272727272</v>
      </c>
      <c r="Y164" s="6">
        <f t="shared" si="94"/>
        <v>9.208427506644755</v>
      </c>
    </row>
    <row r="165" spans="2:25">
      <c r="E165" s="3" t="s">
        <v>726</v>
      </c>
      <c r="F165" s="4">
        <f t="shared" ref="F165:Y165" si="95">AVERAGE(F136:F148)</f>
        <v>4.1111111111111119E-2</v>
      </c>
      <c r="G165" s="4">
        <f t="shared" si="95"/>
        <v>2075.4662962962962</v>
      </c>
      <c r="H165" s="6">
        <f t="shared" si="95"/>
        <v>2.6410491025192666</v>
      </c>
      <c r="I165" s="4">
        <f t="shared" si="95"/>
        <v>0.10872499999999999</v>
      </c>
      <c r="J165" s="4">
        <f t="shared" si="95"/>
        <v>1833.4688333333331</v>
      </c>
      <c r="K165" s="6">
        <f t="shared" si="95"/>
        <v>2.3373739369300628</v>
      </c>
      <c r="L165" s="4">
        <f t="shared" si="95"/>
        <v>4.0683333333333328E-2</v>
      </c>
      <c r="M165" s="4">
        <f t="shared" si="95"/>
        <v>1133.0700483333335</v>
      </c>
      <c r="N165" s="5">
        <f t="shared" si="95"/>
        <v>1.448977007470277</v>
      </c>
      <c r="O165" s="4">
        <f t="shared" si="95"/>
        <v>0.10115999999999999</v>
      </c>
      <c r="P165" s="4">
        <f t="shared" si="95"/>
        <v>1063.9148166666669</v>
      </c>
      <c r="Q165" s="6">
        <f t="shared" si="95"/>
        <v>1.3586044173532446</v>
      </c>
      <c r="R165" s="4">
        <f t="shared" si="95"/>
        <v>3.2353333333333331E-2</v>
      </c>
      <c r="S165" s="4">
        <f t="shared" si="95"/>
        <v>1.2643333333333331</v>
      </c>
      <c r="T165" s="6">
        <f t="shared" si="95"/>
        <v>10.238999999999999</v>
      </c>
      <c r="U165" s="6">
        <f t="shared" si="95"/>
        <v>7.4611025185011126</v>
      </c>
      <c r="V165" s="4">
        <f t="shared" si="95"/>
        <v>0.10831333333333334</v>
      </c>
      <c r="W165" s="4">
        <f t="shared" si="95"/>
        <v>2.0786666666666664</v>
      </c>
      <c r="X165" s="6">
        <f t="shared" si="95"/>
        <v>12.845333333333333</v>
      </c>
      <c r="Y165" s="6">
        <f t="shared" si="95"/>
        <v>8.6870566574714463</v>
      </c>
    </row>
    <row r="166" spans="2:25">
      <c r="E166" s="3" t="s">
        <v>727</v>
      </c>
      <c r="F166" s="4">
        <f t="shared" ref="F166:Y166" si="96">AVERAGE(F149:F161)</f>
        <v>4.3144444444444437E-2</v>
      </c>
      <c r="G166" s="4">
        <f t="shared" si="96"/>
        <v>2034.8752777777775</v>
      </c>
      <c r="H166" s="6">
        <f t="shared" si="96"/>
        <v>2.5230356164235497</v>
      </c>
      <c r="I166" s="4">
        <f t="shared" si="96"/>
        <v>0.10539861111111111</v>
      </c>
      <c r="J166" s="4">
        <f t="shared" si="96"/>
        <v>1901.9105555555554</v>
      </c>
      <c r="K166" s="6">
        <f t="shared" si="96"/>
        <v>2.3639842949913499</v>
      </c>
      <c r="L166" s="4">
        <f t="shared" si="96"/>
        <v>4.3380555555555554E-2</v>
      </c>
      <c r="M166" s="4">
        <f t="shared" si="96"/>
        <v>1038.9720319444443</v>
      </c>
      <c r="N166" s="5">
        <f t="shared" si="96"/>
        <v>1.2835720730107703</v>
      </c>
      <c r="O166" s="4">
        <f t="shared" si="96"/>
        <v>0.10102222222222222</v>
      </c>
      <c r="P166" s="4">
        <f t="shared" si="96"/>
        <v>1065.3924111111112</v>
      </c>
      <c r="Q166" s="6">
        <f t="shared" si="96"/>
        <v>1.3185881523931247</v>
      </c>
      <c r="R166" s="4">
        <f t="shared" si="96"/>
        <v>3.9899999999999998E-2</v>
      </c>
      <c r="S166" s="4">
        <f t="shared" si="96"/>
        <v>-0.22555555555555573</v>
      </c>
      <c r="T166" s="6">
        <f t="shared" si="96"/>
        <v>11.484999999999999</v>
      </c>
      <c r="U166" s="6">
        <f t="shared" si="96"/>
        <v>7.7228404638425596</v>
      </c>
      <c r="V166" s="4">
        <f t="shared" si="96"/>
        <v>0.10212500000000001</v>
      </c>
      <c r="W166" s="4">
        <f t="shared" si="96"/>
        <v>3.4566666666666666</v>
      </c>
      <c r="X166" s="6">
        <f t="shared" si="96"/>
        <v>11.014444444444443</v>
      </c>
      <c r="Y166" s="6">
        <f t="shared" si="96"/>
        <v>7.3587647791827067</v>
      </c>
    </row>
    <row r="168" spans="2:25">
      <c r="B168" t="s">
        <v>728</v>
      </c>
    </row>
    <row r="169" spans="2:25">
      <c r="E169" s="3" t="s">
        <v>725</v>
      </c>
      <c r="F169" s="4">
        <f t="shared" ref="F169:Y169" si="97">STDEV(F123:F135)</f>
        <v>4.7742612734401856E-3</v>
      </c>
      <c r="G169" s="5">
        <f t="shared" si="97"/>
        <v>451.03760673914968</v>
      </c>
      <c r="H169" s="5">
        <f t="shared" si="97"/>
        <v>0.38394081664468943</v>
      </c>
      <c r="I169" s="4">
        <f t="shared" si="97"/>
        <v>1.1491119979525189E-2</v>
      </c>
      <c r="J169" s="5">
        <f t="shared" si="97"/>
        <v>413.64505437523536</v>
      </c>
      <c r="K169" s="5">
        <f t="shared" si="97"/>
        <v>0.1681394998716807</v>
      </c>
      <c r="L169" s="4">
        <f t="shared" si="97"/>
        <v>6.8708809515596282E-3</v>
      </c>
      <c r="M169" s="5">
        <f t="shared" si="97"/>
        <v>364.85279976271596</v>
      </c>
      <c r="N169" s="6">
        <f t="shared" si="97"/>
        <v>0.51509631874123218</v>
      </c>
      <c r="O169" s="4">
        <f t="shared" si="97"/>
        <v>1.108486569493519E-2</v>
      </c>
      <c r="P169" s="5">
        <f t="shared" si="97"/>
        <v>272.09113490327979</v>
      </c>
      <c r="Q169" s="6">
        <f t="shared" si="97"/>
        <v>0.16939429244430856</v>
      </c>
      <c r="R169" s="4">
        <f t="shared" si="97"/>
        <v>6.8303866521729336E-3</v>
      </c>
      <c r="S169" s="5">
        <f t="shared" si="97"/>
        <v>8.3288240405827931</v>
      </c>
      <c r="T169" s="6">
        <f t="shared" si="97"/>
        <v>5.5061383927395111</v>
      </c>
      <c r="U169" s="6">
        <f t="shared" si="97"/>
        <v>4.3312735265747238</v>
      </c>
      <c r="V169" s="4">
        <f t="shared" si="97"/>
        <v>1.816921083102456E-2</v>
      </c>
      <c r="W169" s="5">
        <f t="shared" si="97"/>
        <v>11.653631705146337</v>
      </c>
      <c r="X169" s="6">
        <f t="shared" si="97"/>
        <v>6.3604187175551763</v>
      </c>
      <c r="Y169" s="6">
        <f t="shared" si="97"/>
        <v>3.1764579446752905</v>
      </c>
    </row>
    <row r="170" spans="2:25">
      <c r="E170" s="3" t="s">
        <v>726</v>
      </c>
      <c r="F170" s="4">
        <f t="shared" ref="F170:Y170" si="98">STDEV(F136:F148)</f>
        <v>5.6115703882444702E-3</v>
      </c>
      <c r="G170" s="5">
        <f t="shared" si="98"/>
        <v>517.1055802693279</v>
      </c>
      <c r="H170" s="5">
        <f t="shared" si="98"/>
        <v>0.36488389690927275</v>
      </c>
      <c r="I170" s="4">
        <f t="shared" si="98"/>
        <v>1.300552411121567E-2</v>
      </c>
      <c r="J170" s="5">
        <f t="shared" si="98"/>
        <v>416.4587910742128</v>
      </c>
      <c r="K170" s="5">
        <f t="shared" si="98"/>
        <v>0.1912634282203414</v>
      </c>
      <c r="L170" s="4">
        <f t="shared" si="98"/>
        <v>7.5313706063290424E-3</v>
      </c>
      <c r="M170" s="5">
        <f t="shared" si="98"/>
        <v>411.35559333780157</v>
      </c>
      <c r="N170" s="6">
        <f t="shared" si="98"/>
        <v>0.37898992071302939</v>
      </c>
      <c r="O170" s="4">
        <f t="shared" si="98"/>
        <v>8.8129681383406436E-3</v>
      </c>
      <c r="P170" s="5">
        <f t="shared" si="98"/>
        <v>262.66030511169953</v>
      </c>
      <c r="Q170" s="6">
        <f t="shared" si="98"/>
        <v>0.20574308188657409</v>
      </c>
      <c r="R170" s="4">
        <f t="shared" si="98"/>
        <v>1.1672836463821076E-2</v>
      </c>
      <c r="S170" s="5">
        <f t="shared" si="98"/>
        <v>9.0576482994234979</v>
      </c>
      <c r="T170" s="6">
        <f t="shared" si="98"/>
        <v>3.5144723889710012</v>
      </c>
      <c r="U170" s="6">
        <f t="shared" si="98"/>
        <v>2.8214695889913983</v>
      </c>
      <c r="V170" s="4">
        <f t="shared" si="98"/>
        <v>3.1836527665987026E-2</v>
      </c>
      <c r="W170" s="5">
        <f t="shared" si="98"/>
        <v>13.283714823277892</v>
      </c>
      <c r="X170" s="6">
        <f t="shared" si="98"/>
        <v>7.4481415695129085</v>
      </c>
      <c r="Y170" s="6">
        <f t="shared" si="98"/>
        <v>3.9685045990798495</v>
      </c>
    </row>
    <row r="171" spans="2:25">
      <c r="E171" s="3" t="s">
        <v>727</v>
      </c>
      <c r="F171" s="4">
        <f t="shared" ref="F171:Y171" si="99">STDEV(F149:F161)</f>
        <v>4.998471146732149E-3</v>
      </c>
      <c r="G171" s="5">
        <f t="shared" si="99"/>
        <v>524.20031001431971</v>
      </c>
      <c r="H171" s="5">
        <f t="shared" si="99"/>
        <v>0.41023771446737545</v>
      </c>
      <c r="I171" s="4">
        <f t="shared" si="99"/>
        <v>8.9772171182695686E-3</v>
      </c>
      <c r="J171" s="5">
        <f t="shared" si="99"/>
        <v>349.25829146237805</v>
      </c>
      <c r="K171" s="5">
        <f t="shared" si="99"/>
        <v>0.185411379794059</v>
      </c>
      <c r="L171" s="4">
        <f t="shared" si="99"/>
        <v>6.876169628085761E-3</v>
      </c>
      <c r="M171" s="5">
        <f t="shared" si="99"/>
        <v>397.82299272827487</v>
      </c>
      <c r="N171" s="6">
        <f t="shared" si="99"/>
        <v>0.35352812449372384</v>
      </c>
      <c r="O171" s="4">
        <f t="shared" si="99"/>
        <v>7.6793483169075331E-3</v>
      </c>
      <c r="P171" s="5">
        <f t="shared" si="99"/>
        <v>242.90728232628109</v>
      </c>
      <c r="Q171" s="6">
        <f t="shared" si="99"/>
        <v>0.17635337640546844</v>
      </c>
      <c r="R171" s="4">
        <f t="shared" si="99"/>
        <v>1.0323719868302913E-2</v>
      </c>
      <c r="S171" s="5">
        <f t="shared" si="99"/>
        <v>10.305154377009922</v>
      </c>
      <c r="T171" s="6">
        <f t="shared" si="99"/>
        <v>5.5851193886844177</v>
      </c>
      <c r="U171" s="6">
        <f t="shared" si="99"/>
        <v>2.8261803352090316</v>
      </c>
      <c r="V171" s="4">
        <f t="shared" si="99"/>
        <v>2.1924692619616031E-2</v>
      </c>
      <c r="W171" s="5">
        <f t="shared" si="99"/>
        <v>10.787459797787841</v>
      </c>
      <c r="X171" s="6">
        <f t="shared" si="99"/>
        <v>5.2985782986129424</v>
      </c>
      <c r="Y171" s="6">
        <f t="shared" si="99"/>
        <v>2.5634389479801354</v>
      </c>
    </row>
    <row r="173" spans="2:25">
      <c r="B173" t="s">
        <v>749</v>
      </c>
      <c r="E173" s="3" t="s">
        <v>725</v>
      </c>
      <c r="F173" s="12">
        <f t="shared" ref="F173:Y173" si="100">QUARTILE(F123:F135,3)</f>
        <v>4.4908333333333335E-2</v>
      </c>
      <c r="G173" s="12">
        <f t="shared" si="100"/>
        <v>2200.9749999999999</v>
      </c>
      <c r="H173" s="12">
        <f t="shared" si="100"/>
        <v>2.8957015430256123</v>
      </c>
      <c r="I173" s="12">
        <f t="shared" si="100"/>
        <v>0.11781666666666665</v>
      </c>
      <c r="J173" s="12">
        <f t="shared" si="100"/>
        <v>1990.1883333333335</v>
      </c>
      <c r="K173" s="12">
        <f t="shared" si="100"/>
        <v>2.3893146912928671</v>
      </c>
      <c r="L173" s="12">
        <f t="shared" si="100"/>
        <v>4.6633333333333332E-2</v>
      </c>
      <c r="M173" s="12">
        <f t="shared" si="100"/>
        <v>1263.0591999999999</v>
      </c>
      <c r="N173" s="12">
        <f t="shared" si="100"/>
        <v>1.5725886578347379</v>
      </c>
      <c r="O173" s="12">
        <f t="shared" si="100"/>
        <v>0.11127500000000001</v>
      </c>
      <c r="P173" s="12">
        <f t="shared" si="100"/>
        <v>1177.6422499999999</v>
      </c>
      <c r="Q173" s="12">
        <f t="shared" si="100"/>
        <v>1.4252954532653006</v>
      </c>
      <c r="R173" s="12">
        <f t="shared" si="100"/>
        <v>4.098333333333333E-2</v>
      </c>
      <c r="S173" s="12">
        <f t="shared" si="100"/>
        <v>-3.7783333333333333</v>
      </c>
      <c r="T173" s="12">
        <f t="shared" si="100"/>
        <v>12.456666666666667</v>
      </c>
      <c r="U173" s="12">
        <f t="shared" si="100"/>
        <v>9.2284345681968212</v>
      </c>
      <c r="V173" s="12">
        <f t="shared" si="100"/>
        <v>0.10521666666666665</v>
      </c>
      <c r="W173" s="12">
        <f t="shared" si="100"/>
        <v>10.331666666666667</v>
      </c>
      <c r="X173" s="12">
        <f t="shared" si="100"/>
        <v>16.441666666666666</v>
      </c>
      <c r="Y173" s="12">
        <f t="shared" si="100"/>
        <v>11.003369341484865</v>
      </c>
    </row>
    <row r="174" spans="2:25">
      <c r="E174" s="3" t="s">
        <v>726</v>
      </c>
      <c r="F174" s="12">
        <f t="shared" ref="F174:Y174" si="101">QUARTILE(F136:F148,3)</f>
        <v>4.4199999999999996E-2</v>
      </c>
      <c r="G174" s="12">
        <f t="shared" si="101"/>
        <v>2237.4766666666669</v>
      </c>
      <c r="H174" s="12">
        <f t="shared" si="101"/>
        <v>2.8495993072318249</v>
      </c>
      <c r="I174" s="12">
        <f t="shared" si="101"/>
        <v>0.11693333333333333</v>
      </c>
      <c r="J174" s="12">
        <f t="shared" si="101"/>
        <v>2234.1341666666667</v>
      </c>
      <c r="K174" s="12">
        <f t="shared" si="101"/>
        <v>2.4484027171072231</v>
      </c>
      <c r="L174" s="12">
        <f t="shared" si="101"/>
        <v>4.4783333333333328E-2</v>
      </c>
      <c r="M174" s="12">
        <f t="shared" si="101"/>
        <v>1218.59115</v>
      </c>
      <c r="N174" s="12">
        <f t="shared" si="101"/>
        <v>1.742039258980328</v>
      </c>
      <c r="O174" s="12">
        <f t="shared" si="101"/>
        <v>0.10786666666666667</v>
      </c>
      <c r="P174" s="12">
        <f t="shared" si="101"/>
        <v>1260.7655666666667</v>
      </c>
      <c r="Q174" s="12">
        <f t="shared" si="101"/>
        <v>1.4943888979855986</v>
      </c>
      <c r="R174" s="12">
        <f t="shared" si="101"/>
        <v>4.095E-2</v>
      </c>
      <c r="S174" s="12">
        <f t="shared" si="101"/>
        <v>7.6208333333333336</v>
      </c>
      <c r="T174" s="12">
        <f t="shared" si="101"/>
        <v>11.803333333333333</v>
      </c>
      <c r="U174" s="12">
        <f t="shared" si="101"/>
        <v>8.5137360502804214</v>
      </c>
      <c r="V174" s="12">
        <f t="shared" si="101"/>
        <v>0.13655833333333334</v>
      </c>
      <c r="W174" s="12">
        <f t="shared" si="101"/>
        <v>6.8699999999999992</v>
      </c>
      <c r="X174" s="12">
        <f t="shared" si="101"/>
        <v>15.025833333333333</v>
      </c>
      <c r="Y174" s="12">
        <f t="shared" si="101"/>
        <v>9.348811023085096</v>
      </c>
    </row>
    <row r="175" spans="2:25">
      <c r="E175" s="3" t="s">
        <v>727</v>
      </c>
      <c r="F175" s="12">
        <f t="shared" ref="F175:Y175" si="102">QUARTILE(F149:F161,3)</f>
        <v>4.5283333333333335E-2</v>
      </c>
      <c r="G175" s="12">
        <f t="shared" si="102"/>
        <v>2250.9458333333332</v>
      </c>
      <c r="H175" s="12">
        <f t="shared" si="102"/>
        <v>2.8556166091525421</v>
      </c>
      <c r="I175" s="12">
        <f t="shared" si="102"/>
        <v>0.110875</v>
      </c>
      <c r="J175" s="12">
        <f t="shared" si="102"/>
        <v>2177.4424999999997</v>
      </c>
      <c r="K175" s="12">
        <f t="shared" si="102"/>
        <v>2.505229871712535</v>
      </c>
      <c r="L175" s="12">
        <f t="shared" si="102"/>
        <v>4.6866666666666668E-2</v>
      </c>
      <c r="M175" s="12">
        <f t="shared" si="102"/>
        <v>1125.4906833333334</v>
      </c>
      <c r="N175" s="12">
        <f t="shared" si="102"/>
        <v>1.5201620469564352</v>
      </c>
      <c r="O175" s="12">
        <f t="shared" si="102"/>
        <v>0.10774999999999998</v>
      </c>
      <c r="P175" s="12">
        <f t="shared" si="102"/>
        <v>1242.9950916666667</v>
      </c>
      <c r="Q175" s="12">
        <f t="shared" si="102"/>
        <v>1.4676708007605841</v>
      </c>
      <c r="R175" s="12">
        <f t="shared" si="102"/>
        <v>4.740833333333333E-2</v>
      </c>
      <c r="S175" s="12">
        <f t="shared" si="102"/>
        <v>7.4</v>
      </c>
      <c r="T175" s="12">
        <f t="shared" si="102"/>
        <v>13.373333333333333</v>
      </c>
      <c r="U175" s="12">
        <f t="shared" si="102"/>
        <v>9.6003822214953534</v>
      </c>
      <c r="V175" s="12">
        <f t="shared" si="102"/>
        <v>0.11759166666666665</v>
      </c>
      <c r="W175" s="12">
        <f t="shared" si="102"/>
        <v>9.7133333333333329</v>
      </c>
      <c r="X175" s="12">
        <f t="shared" si="102"/>
        <v>14.749166666666667</v>
      </c>
      <c r="Y175" s="12">
        <f t="shared" si="102"/>
        <v>9.8894296961272783</v>
      </c>
    </row>
    <row r="176" spans="2:25">
      <c r="E176" s="3" t="s">
        <v>750</v>
      </c>
      <c r="F176" s="39">
        <f>AVERAGE(F173:F175)</f>
        <v>4.4797222222222217E-2</v>
      </c>
      <c r="G176" s="39">
        <f t="shared" ref="G176:Y176" si="103">AVERAGE(G173:G175)</f>
        <v>2229.7991666666667</v>
      </c>
      <c r="H176" s="39">
        <f t="shared" si="103"/>
        <v>2.8669724864699933</v>
      </c>
      <c r="I176" s="39">
        <f t="shared" si="103"/>
        <v>0.11520833333333332</v>
      </c>
      <c r="J176" s="39">
        <f t="shared" si="103"/>
        <v>2133.9216666666666</v>
      </c>
      <c r="K176" s="39">
        <f t="shared" si="103"/>
        <v>2.4476490933708752</v>
      </c>
      <c r="L176" s="39">
        <f t="shared" si="103"/>
        <v>4.6094444444444438E-2</v>
      </c>
      <c r="M176" s="39">
        <f t="shared" si="103"/>
        <v>1202.3803444444445</v>
      </c>
      <c r="N176" s="39">
        <f t="shared" si="103"/>
        <v>1.6115966545905003</v>
      </c>
      <c r="O176" s="39">
        <f t="shared" si="103"/>
        <v>0.1089638888888889</v>
      </c>
      <c r="P176" s="39">
        <f t="shared" si="103"/>
        <v>1227.1343027777777</v>
      </c>
      <c r="Q176" s="39">
        <f t="shared" si="103"/>
        <v>1.4624517173371612</v>
      </c>
      <c r="R176" s="39">
        <f t="shared" si="103"/>
        <v>4.3113888888888889E-2</v>
      </c>
      <c r="S176" s="39">
        <f t="shared" si="103"/>
        <v>3.7475000000000001</v>
      </c>
      <c r="T176" s="39">
        <f t="shared" si="103"/>
        <v>12.544444444444444</v>
      </c>
      <c r="U176" s="39">
        <f t="shared" si="103"/>
        <v>9.1141842799908659</v>
      </c>
      <c r="V176" s="39">
        <f t="shared" si="103"/>
        <v>0.11978888888888888</v>
      </c>
      <c r="W176" s="39">
        <f t="shared" si="103"/>
        <v>8.9716666666666658</v>
      </c>
      <c r="X176" s="39">
        <f t="shared" si="103"/>
        <v>15.405555555555557</v>
      </c>
      <c r="Y176" s="39">
        <f t="shared" si="103"/>
        <v>10.08053668689908</v>
      </c>
    </row>
    <row r="178" spans="1:25">
      <c r="B178" t="s">
        <v>729</v>
      </c>
      <c r="E178" s="3" t="s">
        <v>725</v>
      </c>
      <c r="F178">
        <f t="shared" ref="F178:Y178" si="104">COUNT(F123:F135)</f>
        <v>11</v>
      </c>
      <c r="G178">
        <f t="shared" si="104"/>
        <v>11</v>
      </c>
      <c r="H178">
        <f t="shared" si="104"/>
        <v>11</v>
      </c>
      <c r="I178">
        <f t="shared" si="104"/>
        <v>11</v>
      </c>
      <c r="J178">
        <f t="shared" si="104"/>
        <v>11</v>
      </c>
      <c r="K178">
        <f t="shared" si="104"/>
        <v>11</v>
      </c>
      <c r="L178">
        <f t="shared" si="104"/>
        <v>11</v>
      </c>
      <c r="M178">
        <f t="shared" si="104"/>
        <v>11</v>
      </c>
      <c r="N178">
        <f t="shared" si="104"/>
        <v>11</v>
      </c>
      <c r="O178">
        <f t="shared" si="104"/>
        <v>11</v>
      </c>
      <c r="P178">
        <f t="shared" si="104"/>
        <v>11</v>
      </c>
      <c r="Q178">
        <f t="shared" si="104"/>
        <v>11</v>
      </c>
      <c r="R178">
        <f t="shared" si="104"/>
        <v>11</v>
      </c>
      <c r="S178">
        <f t="shared" si="104"/>
        <v>11</v>
      </c>
      <c r="T178">
        <f t="shared" si="104"/>
        <v>11</v>
      </c>
      <c r="U178">
        <f t="shared" si="104"/>
        <v>11</v>
      </c>
      <c r="V178">
        <f t="shared" si="104"/>
        <v>11</v>
      </c>
      <c r="W178">
        <f t="shared" si="104"/>
        <v>11</v>
      </c>
      <c r="X178">
        <f t="shared" si="104"/>
        <v>11</v>
      </c>
      <c r="Y178">
        <f t="shared" si="104"/>
        <v>11</v>
      </c>
    </row>
    <row r="179" spans="1:25">
      <c r="E179" s="3" t="s">
        <v>726</v>
      </c>
      <c r="F179">
        <f t="shared" ref="F179:Y179" si="105">COUNT(F136:F148)</f>
        <v>9</v>
      </c>
      <c r="G179">
        <f t="shared" si="105"/>
        <v>9</v>
      </c>
      <c r="H179">
        <f t="shared" si="105"/>
        <v>10</v>
      </c>
      <c r="I179">
        <f t="shared" si="105"/>
        <v>10</v>
      </c>
      <c r="J179">
        <f t="shared" si="105"/>
        <v>10</v>
      </c>
      <c r="K179">
        <f t="shared" si="105"/>
        <v>10</v>
      </c>
      <c r="L179">
        <f t="shared" si="105"/>
        <v>10</v>
      </c>
      <c r="M179">
        <f t="shared" si="105"/>
        <v>10</v>
      </c>
      <c r="N179">
        <f t="shared" si="105"/>
        <v>10</v>
      </c>
      <c r="O179">
        <f t="shared" si="105"/>
        <v>10</v>
      </c>
      <c r="P179">
        <f t="shared" si="105"/>
        <v>10</v>
      </c>
      <c r="Q179">
        <f t="shared" si="105"/>
        <v>10</v>
      </c>
      <c r="R179">
        <f t="shared" si="105"/>
        <v>10</v>
      </c>
      <c r="S179">
        <f t="shared" si="105"/>
        <v>10</v>
      </c>
      <c r="T179">
        <f t="shared" si="105"/>
        <v>10</v>
      </c>
      <c r="U179">
        <f t="shared" si="105"/>
        <v>10</v>
      </c>
      <c r="V179">
        <f t="shared" si="105"/>
        <v>10</v>
      </c>
      <c r="W179">
        <f t="shared" si="105"/>
        <v>10</v>
      </c>
      <c r="X179">
        <f t="shared" si="105"/>
        <v>10</v>
      </c>
      <c r="Y179">
        <f t="shared" si="105"/>
        <v>10</v>
      </c>
    </row>
    <row r="180" spans="1:25">
      <c r="E180" s="3" t="s">
        <v>727</v>
      </c>
      <c r="F180">
        <f t="shared" ref="F180:Y180" si="106">COUNT(F149:F161)</f>
        <v>12</v>
      </c>
      <c r="G180">
        <f t="shared" si="106"/>
        <v>12</v>
      </c>
      <c r="H180">
        <f t="shared" si="106"/>
        <v>12</v>
      </c>
      <c r="I180">
        <f t="shared" si="106"/>
        <v>12</v>
      </c>
      <c r="J180">
        <f t="shared" si="106"/>
        <v>12</v>
      </c>
      <c r="K180">
        <f t="shared" si="106"/>
        <v>12</v>
      </c>
      <c r="L180">
        <f t="shared" si="106"/>
        <v>12</v>
      </c>
      <c r="M180">
        <f t="shared" si="106"/>
        <v>12</v>
      </c>
      <c r="N180">
        <f t="shared" si="106"/>
        <v>12</v>
      </c>
      <c r="O180">
        <f t="shared" si="106"/>
        <v>12</v>
      </c>
      <c r="P180">
        <f t="shared" si="106"/>
        <v>12</v>
      </c>
      <c r="Q180">
        <f t="shared" si="106"/>
        <v>12</v>
      </c>
      <c r="R180">
        <f t="shared" si="106"/>
        <v>12</v>
      </c>
      <c r="S180">
        <f t="shared" si="106"/>
        <v>12</v>
      </c>
      <c r="T180">
        <f t="shared" si="106"/>
        <v>12</v>
      </c>
      <c r="U180">
        <f t="shared" si="106"/>
        <v>12</v>
      </c>
      <c r="V180">
        <f t="shared" si="106"/>
        <v>12</v>
      </c>
      <c r="W180">
        <f t="shared" si="106"/>
        <v>12</v>
      </c>
      <c r="X180">
        <f t="shared" si="106"/>
        <v>12</v>
      </c>
      <c r="Y180">
        <f t="shared" si="106"/>
        <v>12</v>
      </c>
    </row>
    <row r="182" spans="1:25">
      <c r="B182" t="s">
        <v>730</v>
      </c>
      <c r="D182" s="9"/>
    </row>
    <row r="183" spans="1:25">
      <c r="B183" s="9" t="s">
        <v>725</v>
      </c>
      <c r="C183" s="9"/>
      <c r="D183" s="9"/>
      <c r="E183" s="3" t="s">
        <v>731</v>
      </c>
      <c r="F183" s="8">
        <f t="shared" ref="F183:Y183" si="107">MIN(F123:F135)</f>
        <v>3.506666666666667E-2</v>
      </c>
      <c r="G183" s="8">
        <f t="shared" si="107"/>
        <v>1466.75</v>
      </c>
      <c r="H183" s="8">
        <f t="shared" si="107"/>
        <v>2.2614574945553758</v>
      </c>
      <c r="I183" s="8">
        <f t="shared" si="107"/>
        <v>9.3899999999999997E-2</v>
      </c>
      <c r="J183" s="8">
        <f t="shared" si="107"/>
        <v>1133.0166666666667</v>
      </c>
      <c r="K183" s="8">
        <f t="shared" si="107"/>
        <v>1.9701883495412151</v>
      </c>
      <c r="L183" s="8">
        <f t="shared" si="107"/>
        <v>2.8150000000000001E-2</v>
      </c>
      <c r="M183" s="8">
        <f t="shared" si="107"/>
        <v>502.40635000000003</v>
      </c>
      <c r="N183" s="8">
        <f t="shared" si="107"/>
        <v>1.0960947660726212E-2</v>
      </c>
      <c r="O183" s="8">
        <f t="shared" si="107"/>
        <v>8.1333333333333327E-2</v>
      </c>
      <c r="P183" s="8">
        <f t="shared" si="107"/>
        <v>602.3746666666666</v>
      </c>
      <c r="Q183" s="8">
        <f t="shared" si="107"/>
        <v>1.0494577547351105</v>
      </c>
      <c r="R183" s="8">
        <f t="shared" si="107"/>
        <v>2.2966666666666666E-2</v>
      </c>
      <c r="S183" s="8">
        <f t="shared" si="107"/>
        <v>-20.696666666666665</v>
      </c>
      <c r="T183" s="8">
        <f t="shared" si="107"/>
        <v>4.5533333333333337</v>
      </c>
      <c r="U183" s="8">
        <f t="shared" si="107"/>
        <v>3.7645930899113282</v>
      </c>
      <c r="V183" s="8">
        <f t="shared" si="107"/>
        <v>7.3266666666666661E-2</v>
      </c>
      <c r="W183" s="8">
        <f t="shared" si="107"/>
        <v>-16.8</v>
      </c>
      <c r="X183" s="8">
        <f t="shared" si="107"/>
        <v>5.26</v>
      </c>
      <c r="Y183" s="8">
        <f t="shared" si="107"/>
        <v>5.822245678385241</v>
      </c>
    </row>
    <row r="184" spans="1:25">
      <c r="B184" s="9"/>
      <c r="C184" s="9"/>
      <c r="D184" s="9"/>
      <c r="E184" s="3" t="s">
        <v>732</v>
      </c>
      <c r="F184" s="7">
        <f t="shared" ref="F184:Y184" si="108">MAX(F123:F135)</f>
        <v>5.0166666666666665E-2</v>
      </c>
      <c r="G184" s="7">
        <f t="shared" si="108"/>
        <v>2947.5</v>
      </c>
      <c r="H184" s="7">
        <f t="shared" si="108"/>
        <v>3.4680849834741516</v>
      </c>
      <c r="I184" s="7">
        <f t="shared" si="108"/>
        <v>0.1348</v>
      </c>
      <c r="J184" s="7">
        <f t="shared" si="108"/>
        <v>2431.5966666666668</v>
      </c>
      <c r="K184" s="7">
        <f t="shared" si="108"/>
        <v>2.4867482161060139</v>
      </c>
      <c r="L184" s="7">
        <f t="shared" si="108"/>
        <v>5.3133333333333331E-2</v>
      </c>
      <c r="M184" s="7">
        <f t="shared" si="108"/>
        <v>1637.8762333333332</v>
      </c>
      <c r="N184" s="7">
        <f t="shared" si="108"/>
        <v>1.8972711441633459</v>
      </c>
      <c r="O184" s="7">
        <f t="shared" si="108"/>
        <v>0.11619999999999998</v>
      </c>
      <c r="P184" s="7">
        <f t="shared" si="108"/>
        <v>1376.4693</v>
      </c>
      <c r="Q184" s="7">
        <f t="shared" si="108"/>
        <v>1.540443038952213</v>
      </c>
      <c r="R184" s="7">
        <f t="shared" si="108"/>
        <v>4.5699999999999998E-2</v>
      </c>
      <c r="S184" s="7">
        <f t="shared" si="108"/>
        <v>6.7666666666666657</v>
      </c>
      <c r="T184" s="7">
        <f t="shared" si="108"/>
        <v>23.09</v>
      </c>
      <c r="U184" s="7">
        <f t="shared" si="108"/>
        <v>19.229744225247011</v>
      </c>
      <c r="V184" s="7">
        <f t="shared" si="108"/>
        <v>0.12626666666666667</v>
      </c>
      <c r="W184" s="7">
        <f t="shared" si="108"/>
        <v>16.083333333333332</v>
      </c>
      <c r="X184" s="7">
        <f t="shared" si="108"/>
        <v>26.823333333333334</v>
      </c>
      <c r="Y184" s="7">
        <f t="shared" si="108"/>
        <v>15.459859331658814</v>
      </c>
    </row>
    <row r="185" spans="1:25">
      <c r="B185" s="9" t="s">
        <v>726</v>
      </c>
      <c r="C185" s="9"/>
      <c r="D185" s="9"/>
      <c r="E185" s="3" t="s">
        <v>731</v>
      </c>
      <c r="F185" s="8">
        <f t="shared" ref="F185:Y185" si="109">MIN(F136:F148)</f>
        <v>3.3133333333333341E-2</v>
      </c>
      <c r="G185" s="8">
        <f t="shared" si="109"/>
        <v>1598.7833333333331</v>
      </c>
      <c r="H185" s="8">
        <f t="shared" si="109"/>
        <v>1.9280324265188036</v>
      </c>
      <c r="I185" s="8">
        <f t="shared" si="109"/>
        <v>8.9650000000000007E-2</v>
      </c>
      <c r="J185" s="8">
        <f t="shared" si="109"/>
        <v>1246.73</v>
      </c>
      <c r="K185" s="8">
        <f t="shared" si="109"/>
        <v>2.0468673924331413</v>
      </c>
      <c r="L185" s="8">
        <f t="shared" si="109"/>
        <v>2.64E-2</v>
      </c>
      <c r="M185" s="8">
        <f t="shared" si="109"/>
        <v>571.99205000000006</v>
      </c>
      <c r="N185" s="8">
        <f t="shared" si="109"/>
        <v>0.77227865875475077</v>
      </c>
      <c r="O185" s="8">
        <f t="shared" si="109"/>
        <v>8.8150000000000006E-2</v>
      </c>
      <c r="P185" s="8">
        <f t="shared" si="109"/>
        <v>639.8379666666666</v>
      </c>
      <c r="Q185" s="8">
        <f t="shared" si="109"/>
        <v>1.0519844244955223</v>
      </c>
      <c r="R185" s="8">
        <f t="shared" si="109"/>
        <v>6.3666666666666663E-3</v>
      </c>
      <c r="S185" s="8">
        <f t="shared" si="109"/>
        <v>-16.393333333333334</v>
      </c>
      <c r="T185" s="8">
        <f t="shared" si="109"/>
        <v>4.9433333333333325</v>
      </c>
      <c r="U185" s="8">
        <f t="shared" si="109"/>
        <v>4.5999168291800467</v>
      </c>
      <c r="V185" s="8">
        <f t="shared" si="109"/>
        <v>7.0333333333333331E-2</v>
      </c>
      <c r="W185" s="8">
        <f t="shared" si="109"/>
        <v>-28.443333333333332</v>
      </c>
      <c r="X185" s="8">
        <f t="shared" si="109"/>
        <v>3.52</v>
      </c>
      <c r="Y185" s="8">
        <f t="shared" si="109"/>
        <v>4.1710843723273427</v>
      </c>
    </row>
    <row r="186" spans="1:25">
      <c r="B186" s="9"/>
      <c r="C186" s="9"/>
      <c r="D186" s="9"/>
      <c r="E186" s="3" t="s">
        <v>732</v>
      </c>
      <c r="F186" s="7">
        <f t="shared" ref="F186:Y186" si="110">MAX(F136:F148)</f>
        <v>4.926666666666666E-2</v>
      </c>
      <c r="G186" s="7">
        <f t="shared" si="110"/>
        <v>3247.0699999999997</v>
      </c>
      <c r="H186" s="7">
        <f t="shared" si="110"/>
        <v>3.0870258637842731</v>
      </c>
      <c r="I186" s="7">
        <f t="shared" si="110"/>
        <v>0.12639999999999998</v>
      </c>
      <c r="J186" s="7">
        <f t="shared" si="110"/>
        <v>2369.8166666666666</v>
      </c>
      <c r="K186" s="7">
        <f t="shared" si="110"/>
        <v>2.6515649186393322</v>
      </c>
      <c r="L186" s="7">
        <f t="shared" si="110"/>
        <v>5.3100000000000001E-2</v>
      </c>
      <c r="M186" s="7">
        <f t="shared" si="110"/>
        <v>2127.6897666666669</v>
      </c>
      <c r="N186" s="7">
        <f t="shared" si="110"/>
        <v>1.8778344975898493</v>
      </c>
      <c r="O186" s="7">
        <f t="shared" si="110"/>
        <v>0.1147</v>
      </c>
      <c r="P186" s="7">
        <f t="shared" si="110"/>
        <v>1458.60465</v>
      </c>
      <c r="Q186" s="7">
        <f t="shared" si="110"/>
        <v>1.6749242081020876</v>
      </c>
      <c r="R186" s="7">
        <f t="shared" si="110"/>
        <v>4.6766666666666658E-2</v>
      </c>
      <c r="S186" s="7">
        <f t="shared" si="110"/>
        <v>11.486666666666666</v>
      </c>
      <c r="T186" s="7">
        <f t="shared" si="110"/>
        <v>16.393333333333334</v>
      </c>
      <c r="U186" s="7">
        <f t="shared" si="110"/>
        <v>13.933827465727191</v>
      </c>
      <c r="V186" s="7">
        <f t="shared" si="110"/>
        <v>0.14873333333333336</v>
      </c>
      <c r="W186" s="7">
        <f t="shared" si="110"/>
        <v>21.09</v>
      </c>
      <c r="X186" s="7">
        <f t="shared" si="110"/>
        <v>28.443333333333332</v>
      </c>
      <c r="Y186" s="7">
        <f t="shared" si="110"/>
        <v>17.925849202044716</v>
      </c>
    </row>
    <row r="187" spans="1:25">
      <c r="B187" s="9" t="s">
        <v>727</v>
      </c>
      <c r="C187" s="9"/>
      <c r="E187" s="3" t="s">
        <v>731</v>
      </c>
      <c r="F187" s="8">
        <f t="shared" ref="F187:Y187" si="111">MIN(F149:F161)</f>
        <v>3.4433333333333337E-2</v>
      </c>
      <c r="G187" s="8">
        <f t="shared" si="111"/>
        <v>1499.0166666666667</v>
      </c>
      <c r="H187" s="8">
        <f t="shared" si="111"/>
        <v>2.0239067672083042</v>
      </c>
      <c r="I187" s="8">
        <f t="shared" si="111"/>
        <v>9.1749999999999998E-2</v>
      </c>
      <c r="J187" s="8">
        <f t="shared" si="111"/>
        <v>1206.6766666666667</v>
      </c>
      <c r="K187" s="8">
        <f t="shared" si="111"/>
        <v>2.0590797807923189</v>
      </c>
      <c r="L187" s="8">
        <f t="shared" si="111"/>
        <v>2.8033333333333337E-2</v>
      </c>
      <c r="M187" s="8">
        <f t="shared" si="111"/>
        <v>619.27603333333343</v>
      </c>
      <c r="N187" s="8">
        <f t="shared" si="111"/>
        <v>0.80932072627791263</v>
      </c>
      <c r="O187" s="8">
        <f t="shared" si="111"/>
        <v>8.9433333333333323E-2</v>
      </c>
      <c r="P187" s="8">
        <f t="shared" si="111"/>
        <v>580.67116666666664</v>
      </c>
      <c r="Q187" s="8">
        <f t="shared" si="111"/>
        <v>1.0665182001573439</v>
      </c>
      <c r="R187" s="8">
        <f t="shared" si="111"/>
        <v>1.52E-2</v>
      </c>
      <c r="S187" s="8">
        <f t="shared" si="111"/>
        <v>-23.74666666666667</v>
      </c>
      <c r="T187" s="8">
        <f t="shared" si="111"/>
        <v>4.6433333333333335</v>
      </c>
      <c r="U187" s="8">
        <f t="shared" si="111"/>
        <v>3.4180189843658231</v>
      </c>
      <c r="V187" s="8">
        <f t="shared" si="111"/>
        <v>7.1800000000000003E-2</v>
      </c>
      <c r="W187" s="8">
        <f t="shared" si="111"/>
        <v>-22.689999999999998</v>
      </c>
      <c r="X187" s="8">
        <f t="shared" si="111"/>
        <v>3.6433333333333331</v>
      </c>
      <c r="Y187" s="8">
        <f t="shared" si="111"/>
        <v>4.1060932578226819</v>
      </c>
    </row>
    <row r="188" spans="1:25">
      <c r="E188" s="3" t="s">
        <v>732</v>
      </c>
      <c r="F188" s="7">
        <f t="shared" ref="F188:Y188" si="112">MAX(F149:F161)</f>
        <v>5.1799999999999999E-2</v>
      </c>
      <c r="G188" s="7">
        <f t="shared" si="112"/>
        <v>3293.7933333333331</v>
      </c>
      <c r="H188" s="7">
        <f t="shared" si="112"/>
        <v>3.3426822592215046</v>
      </c>
      <c r="I188" s="7">
        <f t="shared" si="112"/>
        <v>0.12056666666666666</v>
      </c>
      <c r="J188" s="7">
        <f t="shared" si="112"/>
        <v>2431.56</v>
      </c>
      <c r="K188" s="7">
        <f t="shared" si="112"/>
        <v>2.6514563748253859</v>
      </c>
      <c r="L188" s="7">
        <f t="shared" si="112"/>
        <v>5.3199999999999997E-2</v>
      </c>
      <c r="M188" s="7">
        <f t="shared" si="112"/>
        <v>2056.2402666666667</v>
      </c>
      <c r="N188" s="7">
        <f t="shared" si="112"/>
        <v>1.8147753345306861</v>
      </c>
      <c r="O188" s="7">
        <f t="shared" si="112"/>
        <v>0.11423333333333334</v>
      </c>
      <c r="P188" s="7">
        <f t="shared" si="112"/>
        <v>1493.0667333333333</v>
      </c>
      <c r="Q188" s="7">
        <f t="shared" si="112"/>
        <v>1.6211225790010193</v>
      </c>
      <c r="R188" s="7">
        <f t="shared" si="112"/>
        <v>5.1266666666666662E-2</v>
      </c>
      <c r="S188" s="7">
        <f t="shared" si="112"/>
        <v>13.46</v>
      </c>
      <c r="T188" s="7">
        <f t="shared" si="112"/>
        <v>23.74666666666667</v>
      </c>
      <c r="U188" s="7">
        <f t="shared" si="112"/>
        <v>12.803368507039684</v>
      </c>
      <c r="V188" s="7">
        <f t="shared" si="112"/>
        <v>0.14986666666666668</v>
      </c>
      <c r="W188" s="7">
        <f t="shared" si="112"/>
        <v>15.276666666666666</v>
      </c>
      <c r="X188" s="7">
        <f t="shared" si="112"/>
        <v>22.689999999999998</v>
      </c>
      <c r="Y188" s="7">
        <f t="shared" si="112"/>
        <v>10.856939172156686</v>
      </c>
    </row>
    <row r="189" spans="1:25">
      <c r="A189" s="43" t="s">
        <v>754</v>
      </c>
      <c r="E189" s="3"/>
      <c r="F189" s="21"/>
      <c r="G189" s="21"/>
      <c r="H189" s="21"/>
      <c r="I189" s="21" t="s">
        <v>755</v>
      </c>
      <c r="J189" s="21"/>
      <c r="K189" s="21"/>
      <c r="L189" s="21"/>
      <c r="M189" s="21"/>
      <c r="N189" s="21"/>
      <c r="O189" s="21"/>
      <c r="P189" s="21" t="s">
        <v>760</v>
      </c>
      <c r="Q189" s="21"/>
      <c r="R189" s="21"/>
      <c r="S189" s="21"/>
      <c r="T189" s="21"/>
      <c r="U189" s="21"/>
      <c r="V189" s="21"/>
      <c r="W189" s="21"/>
      <c r="X189" s="21"/>
      <c r="Y189" s="21"/>
    </row>
    <row r="190" spans="1:25" ht="13.5" thickBot="1">
      <c r="A190" s="20" t="s">
        <v>750</v>
      </c>
      <c r="B190" s="20" t="s">
        <v>736</v>
      </c>
      <c r="E190" s="20" t="s">
        <v>737</v>
      </c>
      <c r="I190" s="20" t="s">
        <v>736</v>
      </c>
      <c r="L190" s="20" t="s">
        <v>737</v>
      </c>
      <c r="P190" s="20" t="s">
        <v>736</v>
      </c>
      <c r="S190" s="20" t="s">
        <v>737</v>
      </c>
    </row>
    <row r="191" spans="1:25" ht="13.5" thickBot="1">
      <c r="A191" s="14"/>
      <c r="B191" s="15" t="s">
        <v>725</v>
      </c>
      <c r="C191" s="15" t="s">
        <v>726</v>
      </c>
      <c r="D191" s="15" t="s">
        <v>727</v>
      </c>
      <c r="E191" s="15" t="s">
        <v>725</v>
      </c>
      <c r="F191" s="15" t="s">
        <v>726</v>
      </c>
      <c r="G191" s="15" t="s">
        <v>727</v>
      </c>
      <c r="I191" s="15" t="s">
        <v>725</v>
      </c>
      <c r="J191" s="15" t="s">
        <v>726</v>
      </c>
      <c r="K191" s="15" t="s">
        <v>727</v>
      </c>
      <c r="L191" s="15" t="s">
        <v>725</v>
      </c>
      <c r="M191" s="15" t="s">
        <v>726</v>
      </c>
      <c r="N191" s="15" t="s">
        <v>727</v>
      </c>
      <c r="P191" s="15" t="s">
        <v>725</v>
      </c>
      <c r="Q191" s="15" t="s">
        <v>726</v>
      </c>
      <c r="R191" s="15" t="s">
        <v>727</v>
      </c>
      <c r="S191" s="15" t="s">
        <v>725</v>
      </c>
      <c r="T191" s="15" t="s">
        <v>726</v>
      </c>
      <c r="U191" s="15" t="s">
        <v>727</v>
      </c>
    </row>
    <row r="192" spans="1:25">
      <c r="A192" s="16" t="s">
        <v>738</v>
      </c>
      <c r="B192" s="22">
        <f>G164</f>
        <v>2048.987575757576</v>
      </c>
      <c r="C192" s="22">
        <f>G165</f>
        <v>2075.4662962962962</v>
      </c>
      <c r="D192" s="22">
        <f>G166</f>
        <v>2034.8752777777775</v>
      </c>
      <c r="E192" s="22">
        <f>J164</f>
        <v>1749.1624242424243</v>
      </c>
      <c r="F192" s="22">
        <f>J165</f>
        <v>1833.4688333333331</v>
      </c>
      <c r="G192" s="22">
        <f>J166</f>
        <v>1901.9105555555554</v>
      </c>
      <c r="I192" s="22">
        <f>M164</f>
        <v>1057.6417651515151</v>
      </c>
      <c r="J192" s="22">
        <f>M165</f>
        <v>1133.0700483333335</v>
      </c>
      <c r="K192" s="22">
        <f>M166</f>
        <v>1038.9720319444443</v>
      </c>
      <c r="L192" s="22">
        <f>P164</f>
        <v>1003.0495393939395</v>
      </c>
      <c r="M192" s="22">
        <f>P165</f>
        <v>1063.9148166666669</v>
      </c>
      <c r="N192" s="22">
        <f>P166</f>
        <v>1065.3924111111112</v>
      </c>
      <c r="P192" s="64">
        <f>T164</f>
        <v>11.203333333333331</v>
      </c>
      <c r="Q192" s="64">
        <f>T165</f>
        <v>10.238999999999999</v>
      </c>
      <c r="R192" s="64">
        <f>T166</f>
        <v>11.484999999999999</v>
      </c>
      <c r="S192" s="64">
        <f>X164</f>
        <v>13.002727272727272</v>
      </c>
      <c r="T192" s="64">
        <f>X165</f>
        <v>12.845333333333333</v>
      </c>
      <c r="U192" s="64">
        <f>X166</f>
        <v>11.014444444444443</v>
      </c>
    </row>
    <row r="193" spans="1:21">
      <c r="A193" s="23"/>
      <c r="B193" s="24">
        <f>G169</f>
        <v>451.03760673914968</v>
      </c>
      <c r="C193" s="24">
        <f>G170</f>
        <v>517.1055802693279</v>
      </c>
      <c r="D193" s="24">
        <f>G171</f>
        <v>524.20031001431971</v>
      </c>
      <c r="E193" s="24">
        <f>J169</f>
        <v>413.64505437523536</v>
      </c>
      <c r="F193" s="24">
        <f>J170</f>
        <v>416.4587910742128</v>
      </c>
      <c r="G193" s="24">
        <f>J171</f>
        <v>349.25829146237805</v>
      </c>
      <c r="I193" s="24">
        <f>M169</f>
        <v>364.85279976271596</v>
      </c>
      <c r="J193" s="24">
        <f>M170</f>
        <v>411.35559333780157</v>
      </c>
      <c r="K193" s="24">
        <f>M171</f>
        <v>397.82299272827487</v>
      </c>
      <c r="L193" s="24">
        <f>P169</f>
        <v>272.09113490327979</v>
      </c>
      <c r="M193" s="24">
        <f>P170</f>
        <v>262.66030511169953</v>
      </c>
      <c r="N193" s="24">
        <f>P171</f>
        <v>242.90728232628109</v>
      </c>
      <c r="P193" s="65">
        <f>T169</f>
        <v>5.5061383927395111</v>
      </c>
      <c r="Q193" s="65">
        <f>T170</f>
        <v>3.5144723889710012</v>
      </c>
      <c r="R193" s="65">
        <f>T171</f>
        <v>5.5851193886844177</v>
      </c>
      <c r="S193" s="65">
        <f>X169</f>
        <v>6.3604187175551763</v>
      </c>
      <c r="T193" s="65">
        <f>X170</f>
        <v>7.4481415695129085</v>
      </c>
      <c r="U193" s="65">
        <f>X171</f>
        <v>5.2985782986129424</v>
      </c>
    </row>
    <row r="194" spans="1:21">
      <c r="A194" s="23" t="s">
        <v>740</v>
      </c>
      <c r="B194" s="25">
        <f>F164</f>
        <v>4.1710606060606059E-2</v>
      </c>
      <c r="C194" s="25">
        <f>F165</f>
        <v>4.1111111111111119E-2</v>
      </c>
      <c r="D194" s="25">
        <f>F166</f>
        <v>4.3144444444444437E-2</v>
      </c>
      <c r="E194" s="25">
        <f>I164</f>
        <v>0.11117878787878786</v>
      </c>
      <c r="F194" s="25">
        <f>I165</f>
        <v>0.10872499999999999</v>
      </c>
      <c r="G194" s="25">
        <f>I166</f>
        <v>0.10539861111111111</v>
      </c>
      <c r="I194" s="25">
        <f>L164</f>
        <v>4.2828787878787883E-2</v>
      </c>
      <c r="J194" s="25">
        <f>L165</f>
        <v>4.0683333333333328E-2</v>
      </c>
      <c r="K194" s="25">
        <f>L166</f>
        <v>4.3380555555555554E-2</v>
      </c>
      <c r="L194" s="25">
        <f>O164</f>
        <v>0.1033681818181818</v>
      </c>
      <c r="M194" s="25">
        <f>O165</f>
        <v>0.10115999999999999</v>
      </c>
      <c r="N194" s="25">
        <f>O166</f>
        <v>0.10102222222222222</v>
      </c>
      <c r="P194" s="25">
        <f>R164</f>
        <v>3.607272727272727E-2</v>
      </c>
      <c r="Q194" s="25">
        <f>R165</f>
        <v>3.2353333333333331E-2</v>
      </c>
      <c r="R194" s="25">
        <f>R166</f>
        <v>3.9899999999999998E-2</v>
      </c>
      <c r="S194" s="25">
        <f>V164</f>
        <v>9.6100000000000019E-2</v>
      </c>
      <c r="T194" s="25">
        <f>V165</f>
        <v>0.10831333333333334</v>
      </c>
      <c r="U194" s="25">
        <f>V166</f>
        <v>0.10212500000000001</v>
      </c>
    </row>
    <row r="195" spans="1:21" ht="13.5" thickBot="1">
      <c r="A195" s="18"/>
      <c r="B195" s="26">
        <f>F169</f>
        <v>4.7742612734401856E-3</v>
      </c>
      <c r="C195" s="26">
        <f>F170</f>
        <v>5.6115703882444702E-3</v>
      </c>
      <c r="D195" s="26">
        <f>F171</f>
        <v>4.998471146732149E-3</v>
      </c>
      <c r="E195" s="26">
        <f>I169</f>
        <v>1.1491119979525189E-2</v>
      </c>
      <c r="F195" s="26">
        <f>I170</f>
        <v>1.300552411121567E-2</v>
      </c>
      <c r="G195" s="26">
        <f>I171</f>
        <v>8.9772171182695686E-3</v>
      </c>
      <c r="I195" s="26">
        <f>L169</f>
        <v>6.8708809515596282E-3</v>
      </c>
      <c r="J195" s="26">
        <f>L170</f>
        <v>7.5313706063290424E-3</v>
      </c>
      <c r="K195" s="26">
        <f>L171</f>
        <v>6.876169628085761E-3</v>
      </c>
      <c r="L195" s="26">
        <f>O169</f>
        <v>1.108486569493519E-2</v>
      </c>
      <c r="M195" s="26">
        <f>O170</f>
        <v>8.8129681383406436E-3</v>
      </c>
      <c r="N195" s="26">
        <f>O171</f>
        <v>7.6793483169075331E-3</v>
      </c>
      <c r="P195" s="26">
        <f>R169</f>
        <v>6.8303866521729336E-3</v>
      </c>
      <c r="Q195" s="26">
        <f>R170</f>
        <v>1.1672836463821076E-2</v>
      </c>
      <c r="R195" s="26">
        <f>R171</f>
        <v>1.0323719868302913E-2</v>
      </c>
      <c r="S195" s="26">
        <f>V169</f>
        <v>1.816921083102456E-2</v>
      </c>
      <c r="T195" s="26">
        <f>V170</f>
        <v>3.1836527665987026E-2</v>
      </c>
      <c r="U195" s="26">
        <f>V171</f>
        <v>2.1924692619616031E-2</v>
      </c>
    </row>
    <row r="196" spans="1:21" ht="13.5" thickTop="1"/>
    <row r="198" spans="1:21">
      <c r="A198" s="43" t="s">
        <v>757</v>
      </c>
      <c r="B198" s="43" t="s">
        <v>736</v>
      </c>
      <c r="E198" s="43" t="s">
        <v>737</v>
      </c>
      <c r="I198" s="43" t="s">
        <v>761</v>
      </c>
      <c r="J198" s="43" t="s">
        <v>736</v>
      </c>
      <c r="M198" s="43" t="s">
        <v>737</v>
      </c>
    </row>
    <row r="199" spans="1:21">
      <c r="B199" s="43" t="s">
        <v>754</v>
      </c>
      <c r="C199" s="43" t="s">
        <v>755</v>
      </c>
      <c r="D199" s="43" t="s">
        <v>756</v>
      </c>
      <c r="E199" s="43" t="s">
        <v>758</v>
      </c>
      <c r="F199" s="43" t="s">
        <v>755</v>
      </c>
      <c r="G199" s="43" t="s">
        <v>756</v>
      </c>
      <c r="J199" s="43" t="s">
        <v>754</v>
      </c>
      <c r="K199" s="43" t="s">
        <v>755</v>
      </c>
      <c r="L199" s="43" t="s">
        <v>756</v>
      </c>
      <c r="M199" s="43" t="s">
        <v>758</v>
      </c>
      <c r="N199" s="43" t="s">
        <v>755</v>
      </c>
      <c r="O199" s="43" t="s">
        <v>756</v>
      </c>
    </row>
    <row r="200" spans="1:21">
      <c r="A200" s="43" t="s">
        <v>725</v>
      </c>
      <c r="B200" s="5">
        <f>H164</f>
        <v>2.6851955301303567</v>
      </c>
      <c r="C200" s="5">
        <f>N164</f>
        <v>1.3125197178752748</v>
      </c>
      <c r="D200" s="6">
        <f>U164</f>
        <v>8.393105242697116</v>
      </c>
      <c r="E200" s="5">
        <f>K164</f>
        <v>2.2688100236016449</v>
      </c>
      <c r="F200" s="5">
        <f>Q164</f>
        <v>1.2969393905763065</v>
      </c>
      <c r="G200" s="5">
        <f>Y164</f>
        <v>9.208427506644755</v>
      </c>
      <c r="I200" s="43" t="s">
        <v>725</v>
      </c>
      <c r="J200" s="12">
        <f>F164</f>
        <v>4.1710606060606059E-2</v>
      </c>
      <c r="K200" s="12">
        <f>L164</f>
        <v>4.2828787878787883E-2</v>
      </c>
      <c r="L200" s="12">
        <f>R164</f>
        <v>3.607272727272727E-2</v>
      </c>
      <c r="M200" s="12">
        <f>I164</f>
        <v>0.11117878787878786</v>
      </c>
      <c r="N200" s="12">
        <f>O164</f>
        <v>0.1033681818181818</v>
      </c>
      <c r="O200" s="12">
        <f>V164</f>
        <v>9.6100000000000019E-2</v>
      </c>
    </row>
    <row r="201" spans="1:21">
      <c r="B201" s="46">
        <f>H169</f>
        <v>0.38394081664468943</v>
      </c>
      <c r="C201" s="46">
        <f>N169</f>
        <v>0.51509631874123218</v>
      </c>
      <c r="D201" s="46">
        <f>U169</f>
        <v>4.3312735265747238</v>
      </c>
      <c r="E201" s="46">
        <f>K169</f>
        <v>0.1681394998716807</v>
      </c>
      <c r="F201" s="46">
        <f>Q169</f>
        <v>0.16939429244430856</v>
      </c>
      <c r="G201" s="46">
        <f>Y169</f>
        <v>3.1764579446752905</v>
      </c>
      <c r="J201" s="55">
        <f>F169</f>
        <v>4.7742612734401856E-3</v>
      </c>
      <c r="K201" s="55">
        <f>L169</f>
        <v>6.8708809515596282E-3</v>
      </c>
      <c r="L201" s="55">
        <f>R169</f>
        <v>6.8303866521729336E-3</v>
      </c>
      <c r="M201" s="55">
        <f>I169</f>
        <v>1.1491119979525189E-2</v>
      </c>
      <c r="N201" s="55">
        <f>O169</f>
        <v>1.108486569493519E-2</v>
      </c>
      <c r="O201" s="55">
        <f>V169</f>
        <v>1.816921083102456E-2</v>
      </c>
    </row>
    <row r="202" spans="1:21">
      <c r="A202" s="43" t="s">
        <v>726</v>
      </c>
      <c r="B202" s="5">
        <f>H165</f>
        <v>2.6410491025192666</v>
      </c>
      <c r="C202" s="5">
        <f>N165</f>
        <v>1.448977007470277</v>
      </c>
      <c r="D202" s="6">
        <f>U165</f>
        <v>7.4611025185011126</v>
      </c>
      <c r="E202" s="5">
        <f>K165</f>
        <v>2.3373739369300628</v>
      </c>
      <c r="F202" s="5">
        <f>Q165</f>
        <v>1.3586044173532446</v>
      </c>
      <c r="G202" s="5">
        <f>Y165</f>
        <v>8.6870566574714463</v>
      </c>
      <c r="I202" s="43" t="s">
        <v>726</v>
      </c>
      <c r="J202" s="12">
        <f>F165</f>
        <v>4.1111111111111119E-2</v>
      </c>
      <c r="K202" s="12">
        <f>L165</f>
        <v>4.0683333333333328E-2</v>
      </c>
      <c r="L202" s="12">
        <f>R165</f>
        <v>3.2353333333333331E-2</v>
      </c>
      <c r="M202" s="12">
        <f>I165</f>
        <v>0.10872499999999999</v>
      </c>
      <c r="N202" s="12">
        <f>O165</f>
        <v>0.10115999999999999</v>
      </c>
      <c r="O202" s="12">
        <f>V165</f>
        <v>0.10831333333333334</v>
      </c>
    </row>
    <row r="203" spans="1:21">
      <c r="A203" s="43"/>
      <c r="B203" s="46">
        <f>H170</f>
        <v>0.36488389690927275</v>
      </c>
      <c r="C203" s="46">
        <f>N170</f>
        <v>0.37898992071302939</v>
      </c>
      <c r="D203" s="46">
        <f>U170</f>
        <v>2.8214695889913983</v>
      </c>
      <c r="E203" s="46">
        <f>K170</f>
        <v>0.1912634282203414</v>
      </c>
      <c r="F203" s="46">
        <f>Q170</f>
        <v>0.20574308188657409</v>
      </c>
      <c r="G203" s="46">
        <f>Y170</f>
        <v>3.9685045990798495</v>
      </c>
      <c r="I203" s="43"/>
      <c r="J203" s="55">
        <f>F170</f>
        <v>5.6115703882444702E-3</v>
      </c>
      <c r="K203" s="55">
        <f>L170</f>
        <v>7.5313706063290424E-3</v>
      </c>
      <c r="L203" s="55">
        <f>R170</f>
        <v>1.1672836463821076E-2</v>
      </c>
      <c r="M203" s="55">
        <f>I170</f>
        <v>1.300552411121567E-2</v>
      </c>
      <c r="N203" s="55">
        <f>O170</f>
        <v>8.8129681383406436E-3</v>
      </c>
      <c r="O203" s="55">
        <f>V170</f>
        <v>3.1836527665987026E-2</v>
      </c>
    </row>
    <row r="204" spans="1:21">
      <c r="A204" s="43" t="s">
        <v>727</v>
      </c>
      <c r="B204" s="5">
        <f>H166</f>
        <v>2.5230356164235497</v>
      </c>
      <c r="C204" s="5">
        <f>N166</f>
        <v>1.2835720730107703</v>
      </c>
      <c r="D204" s="6">
        <f>U166</f>
        <v>7.7228404638425596</v>
      </c>
      <c r="E204" s="5">
        <f>K166</f>
        <v>2.3639842949913499</v>
      </c>
      <c r="F204" s="5">
        <f>Q166</f>
        <v>1.3185881523931247</v>
      </c>
      <c r="G204" s="5">
        <f>Y166</f>
        <v>7.3587647791827067</v>
      </c>
      <c r="I204" s="43" t="s">
        <v>727</v>
      </c>
      <c r="J204" s="12">
        <f>F166</f>
        <v>4.3144444444444437E-2</v>
      </c>
      <c r="K204" s="12">
        <f>L166</f>
        <v>4.3380555555555554E-2</v>
      </c>
      <c r="L204" s="12">
        <f>R166</f>
        <v>3.9899999999999998E-2</v>
      </c>
      <c r="M204" s="12">
        <f>I166</f>
        <v>0.10539861111111111</v>
      </c>
      <c r="N204" s="12">
        <f>O166</f>
        <v>0.10102222222222222</v>
      </c>
      <c r="O204" s="12">
        <f>V166</f>
        <v>0.10212500000000001</v>
      </c>
    </row>
    <row r="205" spans="1:21">
      <c r="B205" s="46">
        <f>H171</f>
        <v>0.41023771446737545</v>
      </c>
      <c r="C205" s="46">
        <f>N171</f>
        <v>0.35352812449372384</v>
      </c>
      <c r="D205" s="46">
        <f>U171</f>
        <v>2.8261803352090316</v>
      </c>
      <c r="E205" s="46">
        <f>K171</f>
        <v>0.185411379794059</v>
      </c>
      <c r="F205" s="46">
        <f>Q171</f>
        <v>0.17635337640546844</v>
      </c>
      <c r="G205" s="46">
        <f>Y171</f>
        <v>2.5634389479801354</v>
      </c>
      <c r="J205" s="55">
        <f>F171</f>
        <v>4.998471146732149E-3</v>
      </c>
      <c r="K205" s="55">
        <f>L171</f>
        <v>6.876169628085761E-3</v>
      </c>
      <c r="L205" s="55">
        <f>R171</f>
        <v>1.0323719868302913E-2</v>
      </c>
      <c r="M205" s="55">
        <f>I171</f>
        <v>8.9772171182695686E-3</v>
      </c>
      <c r="N205" s="55">
        <f>O171</f>
        <v>7.6793483169075331E-3</v>
      </c>
      <c r="O205" s="55">
        <f>V171</f>
        <v>2.1924692619616031E-2</v>
      </c>
    </row>
  </sheetData>
  <autoFilter ref="A122:Y161">
    <filterColumn colId="4">
      <filters>
        <filter val="F2"/>
        <filter val="F3"/>
        <filter val="H1"/>
        <filter val="H2"/>
        <filter val="H4"/>
        <filter val="R1"/>
        <filter val="R3"/>
        <filter val="R4"/>
      </filters>
    </filterColumn>
  </autoFilter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Y205"/>
  <sheetViews>
    <sheetView workbookViewId="0">
      <pane ySplit="3" topLeftCell="A175" activePane="bottomLeft" state="frozen"/>
      <selection pane="bottomLeft"/>
    </sheetView>
  </sheetViews>
  <sheetFormatPr defaultRowHeight="12.75"/>
  <cols>
    <col min="8" max="8" width="9.5703125" customWidth="1"/>
    <col min="11" max="11" width="9.5703125" customWidth="1"/>
    <col min="14" max="14" width="9.28515625" customWidth="1"/>
    <col min="17" max="17" width="9.5703125" customWidth="1"/>
    <col min="20" max="21" width="9.28515625" customWidth="1"/>
    <col min="24" max="25" width="9.28515625" customWidth="1"/>
  </cols>
  <sheetData>
    <row r="1" spans="1:25">
      <c r="A1" s="1" t="s">
        <v>773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>
      <c r="A3" s="2" t="s">
        <v>12</v>
      </c>
      <c r="B3" s="2" t="s">
        <v>60</v>
      </c>
      <c r="C3" t="s">
        <v>734</v>
      </c>
      <c r="D3" s="43" t="s">
        <v>751</v>
      </c>
      <c r="E3" s="2" t="s">
        <v>47</v>
      </c>
      <c r="F3" s="2" t="s">
        <v>0</v>
      </c>
      <c r="G3" s="2" t="s">
        <v>1</v>
      </c>
      <c r="H3" s="2" t="s">
        <v>735</v>
      </c>
      <c r="I3" s="2" t="s">
        <v>2</v>
      </c>
      <c r="J3" s="2" t="s">
        <v>3</v>
      </c>
      <c r="K3" s="2" t="s">
        <v>735</v>
      </c>
      <c r="L3" s="2" t="s">
        <v>4</v>
      </c>
      <c r="M3" s="2" t="s">
        <v>5</v>
      </c>
      <c r="N3" s="42" t="s">
        <v>735</v>
      </c>
      <c r="O3" s="2" t="s">
        <v>6</v>
      </c>
      <c r="P3" s="2" t="s">
        <v>7</v>
      </c>
      <c r="Q3" s="42" t="s">
        <v>735</v>
      </c>
      <c r="R3" s="2" t="s">
        <v>8</v>
      </c>
      <c r="S3" s="2" t="s">
        <v>9</v>
      </c>
      <c r="T3" s="42" t="s">
        <v>753</v>
      </c>
      <c r="U3" s="41" t="s">
        <v>752</v>
      </c>
      <c r="V3" s="2" t="s">
        <v>10</v>
      </c>
      <c r="W3" s="2" t="s">
        <v>11</v>
      </c>
      <c r="X3" s="42" t="s">
        <v>753</v>
      </c>
      <c r="Y3" s="41" t="s">
        <v>752</v>
      </c>
    </row>
    <row r="4" spans="1:25">
      <c r="A4" s="3" t="s">
        <v>422</v>
      </c>
      <c r="B4" s="3">
        <v>1</v>
      </c>
      <c r="C4">
        <f>81.7*9.81</f>
        <v>801.47700000000009</v>
      </c>
      <c r="D4" s="45">
        <v>1.74</v>
      </c>
      <c r="E4" s="3" t="s">
        <v>48</v>
      </c>
      <c r="H4" s="2"/>
      <c r="I4">
        <v>0.16800000000000001</v>
      </c>
      <c r="J4">
        <v>1423.21</v>
      </c>
      <c r="K4" s="2">
        <f>J4/C4</f>
        <v>1.7757340510083257</v>
      </c>
      <c r="N4" s="2"/>
      <c r="O4">
        <v>0.17100000000000001</v>
      </c>
      <c r="P4">
        <v>893.66010000000006</v>
      </c>
      <c r="Q4" s="2">
        <f t="shared" ref="Q4:Q12" si="0">P4/C4</f>
        <v>1.1150165257393536</v>
      </c>
      <c r="R4">
        <v>2.4E-2</v>
      </c>
      <c r="S4">
        <v>0.77</v>
      </c>
      <c r="T4" s="2">
        <f>ABS(S4)</f>
        <v>0.77</v>
      </c>
      <c r="U4" s="2">
        <f>ABS(T4/(C4*D4)*1000)</f>
        <v>0.55214152824370988</v>
      </c>
      <c r="V4">
        <v>0.17100000000000001</v>
      </c>
      <c r="W4">
        <v>-27.81</v>
      </c>
      <c r="X4" s="2">
        <f>ABS(W4)</f>
        <v>27.81</v>
      </c>
      <c r="Y4" s="2">
        <f t="shared" ref="Y4:Y15" si="1">ABS(X4/(C4*D4)*1000)</f>
        <v>19.941631039555286</v>
      </c>
    </row>
    <row r="5" spans="1:25">
      <c r="A5" s="3" t="s">
        <v>423</v>
      </c>
      <c r="B5" s="3">
        <v>1</v>
      </c>
      <c r="C5">
        <f>81.7*9.81</f>
        <v>801.47700000000009</v>
      </c>
      <c r="D5" s="45">
        <v>1.74</v>
      </c>
      <c r="E5" s="3" t="s">
        <v>48</v>
      </c>
      <c r="F5">
        <v>5.9499999999999997E-2</v>
      </c>
      <c r="G5">
        <v>991.7</v>
      </c>
      <c r="H5" s="2">
        <f t="shared" ref="H5:H68" si="2">G5/C5</f>
        <v>1.2373405599911163</v>
      </c>
      <c r="I5">
        <v>0.1502</v>
      </c>
      <c r="J5">
        <v>1545.28</v>
      </c>
      <c r="K5" s="2">
        <f t="shared" ref="K5:K68" si="3">J5/C5</f>
        <v>1.9280403554936696</v>
      </c>
      <c r="N5" s="2"/>
      <c r="O5">
        <v>0.14729999999999999</v>
      </c>
      <c r="P5">
        <v>1001.5284</v>
      </c>
      <c r="Q5" s="2">
        <f t="shared" si="0"/>
        <v>1.2496034196864039</v>
      </c>
      <c r="R5">
        <v>8.5000000000000006E-3</v>
      </c>
      <c r="S5">
        <v>0.55000000000000004</v>
      </c>
      <c r="T5" s="2">
        <f t="shared" ref="T5:T68" si="4">ABS(S5)</f>
        <v>0.55000000000000004</v>
      </c>
      <c r="U5" s="2">
        <f>ABS(T5/(C5*D5)*1000)</f>
        <v>0.39438680588836422</v>
      </c>
      <c r="V5">
        <v>0.187</v>
      </c>
      <c r="W5">
        <v>-20</v>
      </c>
      <c r="X5" s="2">
        <f t="shared" ref="X5:X68" si="5">ABS(W5)</f>
        <v>20</v>
      </c>
      <c r="Y5" s="2">
        <f t="shared" si="1"/>
        <v>14.341338395940515</v>
      </c>
    </row>
    <row r="6" spans="1:25">
      <c r="A6" s="3" t="s">
        <v>424</v>
      </c>
      <c r="B6" s="3">
        <v>1</v>
      </c>
      <c r="C6">
        <f>81.7*9.81</f>
        <v>801.47700000000009</v>
      </c>
      <c r="D6" s="45">
        <v>1.74</v>
      </c>
      <c r="E6" s="3" t="s">
        <v>48</v>
      </c>
      <c r="H6" s="2"/>
      <c r="I6">
        <v>0.17100000000000001</v>
      </c>
      <c r="J6">
        <v>1305.77</v>
      </c>
      <c r="K6" s="2">
        <f t="shared" si="3"/>
        <v>1.6292045810422506</v>
      </c>
      <c r="N6" s="2"/>
      <c r="O6">
        <v>0.18</v>
      </c>
      <c r="P6">
        <v>754.32280000000003</v>
      </c>
      <c r="Q6" s="2">
        <f t="shared" si="0"/>
        <v>0.94116587250788231</v>
      </c>
      <c r="R6">
        <v>8.9999999999999993E-3</v>
      </c>
      <c r="S6">
        <v>1.53</v>
      </c>
      <c r="T6" s="2">
        <f t="shared" si="4"/>
        <v>1.53</v>
      </c>
      <c r="U6" s="2">
        <f>ABS(T6/(C6*D6)*1000)</f>
        <v>1.0971123872894495</v>
      </c>
      <c r="V6">
        <v>0.19500000000000001</v>
      </c>
      <c r="W6">
        <v>-18.829999999999998</v>
      </c>
      <c r="X6" s="2">
        <f t="shared" si="5"/>
        <v>18.829999999999998</v>
      </c>
      <c r="Y6" s="2">
        <f t="shared" si="1"/>
        <v>13.502370099777995</v>
      </c>
    </row>
    <row r="7" spans="1:25">
      <c r="A7" s="3" t="s">
        <v>425</v>
      </c>
      <c r="B7" s="3">
        <v>1</v>
      </c>
      <c r="C7">
        <f>75.5*9.81</f>
        <v>740.65500000000009</v>
      </c>
      <c r="D7" s="44">
        <v>1.78</v>
      </c>
      <c r="E7" s="3" t="s">
        <v>49</v>
      </c>
      <c r="F7">
        <v>3.6700000000000003E-2</v>
      </c>
      <c r="G7">
        <v>1936.49</v>
      </c>
      <c r="H7" s="2">
        <f t="shared" si="2"/>
        <v>2.6145641357987186</v>
      </c>
      <c r="I7">
        <v>8.6199999999999999E-2</v>
      </c>
      <c r="J7">
        <v>1667</v>
      </c>
      <c r="K7" s="2">
        <f t="shared" si="3"/>
        <v>2.2507105197426598</v>
      </c>
      <c r="L7">
        <v>4.2200000000000001E-2</v>
      </c>
      <c r="M7">
        <v>894.08180000000004</v>
      </c>
      <c r="N7" s="2">
        <f>M7/C7</f>
        <v>1.2071501576307457</v>
      </c>
      <c r="O7">
        <v>9.1700000000000004E-2</v>
      </c>
      <c r="P7">
        <v>838.13409999999999</v>
      </c>
      <c r="Q7" s="2">
        <f t="shared" si="0"/>
        <v>1.1316120190912096</v>
      </c>
      <c r="R7">
        <v>4.9500000000000002E-2</v>
      </c>
      <c r="S7">
        <v>-15.21</v>
      </c>
      <c r="T7" s="2">
        <f t="shared" si="4"/>
        <v>15.21</v>
      </c>
      <c r="U7" s="2">
        <f>ABS(T7/(C7*D7)*1000)</f>
        <v>11.537009566160652</v>
      </c>
      <c r="V7">
        <v>8.7999999999999995E-2</v>
      </c>
      <c r="W7">
        <v>-9.6999999999999993</v>
      </c>
      <c r="X7" s="2">
        <f t="shared" si="5"/>
        <v>9.6999999999999993</v>
      </c>
      <c r="Y7" s="2">
        <f t="shared" si="1"/>
        <v>7.3575932144482783</v>
      </c>
    </row>
    <row r="8" spans="1:25">
      <c r="A8" s="3" t="s">
        <v>426</v>
      </c>
      <c r="B8" s="3">
        <v>1</v>
      </c>
      <c r="C8">
        <f>75.5*9.81</f>
        <v>740.65500000000009</v>
      </c>
      <c r="D8" s="44">
        <v>1.78</v>
      </c>
      <c r="E8" s="3" t="s">
        <v>49</v>
      </c>
      <c r="F8">
        <v>4.2200000000000001E-2</v>
      </c>
      <c r="G8">
        <v>1789.59</v>
      </c>
      <c r="H8" s="2">
        <f t="shared" si="2"/>
        <v>2.416226178180124</v>
      </c>
      <c r="I8">
        <v>9.1999999999999998E-2</v>
      </c>
      <c r="J8">
        <v>1677.02</v>
      </c>
      <c r="K8" s="2">
        <f t="shared" si="3"/>
        <v>2.2642390856741663</v>
      </c>
      <c r="L8">
        <v>4.41E-2</v>
      </c>
      <c r="M8">
        <v>848.47299999999996</v>
      </c>
      <c r="N8" s="2">
        <f>M8/C8</f>
        <v>1.1455711498605963</v>
      </c>
      <c r="O8">
        <v>9.01E-2</v>
      </c>
      <c r="P8">
        <v>730.97270000000003</v>
      </c>
      <c r="Q8" s="2">
        <f t="shared" si="0"/>
        <v>0.98692738184444839</v>
      </c>
      <c r="R8">
        <v>5.1799999999999999E-2</v>
      </c>
      <c r="S8">
        <v>-12.14</v>
      </c>
      <c r="T8" s="2">
        <f t="shared" si="4"/>
        <v>12.14</v>
      </c>
      <c r="U8" s="2">
        <f>ABS(T8/(C8*D8)*1000)</f>
        <v>9.2083692395259895</v>
      </c>
      <c r="V8">
        <v>9.5799999999999996E-2</v>
      </c>
      <c r="W8">
        <v>-7.66</v>
      </c>
      <c r="X8" s="2">
        <f t="shared" si="5"/>
        <v>7.66</v>
      </c>
      <c r="Y8" s="2">
        <f t="shared" si="1"/>
        <v>5.8102230951210121</v>
      </c>
    </row>
    <row r="9" spans="1:25">
      <c r="A9" s="3" t="s">
        <v>427</v>
      </c>
      <c r="B9" s="3">
        <v>1</v>
      </c>
      <c r="C9">
        <f>75.5*9.81</f>
        <v>740.65500000000009</v>
      </c>
      <c r="D9" s="44">
        <v>1.78</v>
      </c>
      <c r="E9" s="3" t="s">
        <v>49</v>
      </c>
      <c r="F9">
        <v>5.8299999999999998E-2</v>
      </c>
      <c r="G9">
        <v>1009.03</v>
      </c>
      <c r="H9" s="2">
        <f t="shared" si="2"/>
        <v>1.362348191803201</v>
      </c>
      <c r="I9">
        <v>0.17499999999999999</v>
      </c>
      <c r="J9">
        <v>1155.33</v>
      </c>
      <c r="K9" s="2">
        <f t="shared" si="3"/>
        <v>1.5598760556534417</v>
      </c>
      <c r="L9">
        <v>8.8000000000000005E-3</v>
      </c>
      <c r="M9">
        <v>7.1185</v>
      </c>
      <c r="N9" s="2">
        <f>M9/C9</f>
        <v>9.6110874833761992E-3</v>
      </c>
      <c r="O9">
        <v>6.7100000000000007E-2</v>
      </c>
      <c r="P9">
        <v>915.67430000000002</v>
      </c>
      <c r="Q9" s="2">
        <f t="shared" si="0"/>
        <v>1.2363034071193739</v>
      </c>
      <c r="T9" s="2"/>
      <c r="U9" s="2"/>
      <c r="V9">
        <v>7.2900000000000006E-2</v>
      </c>
      <c r="W9">
        <v>-26.9</v>
      </c>
      <c r="X9" s="2">
        <f t="shared" si="5"/>
        <v>26.9</v>
      </c>
      <c r="Y9" s="2">
        <f t="shared" si="1"/>
        <v>20.40404716171739</v>
      </c>
    </row>
    <row r="10" spans="1:25">
      <c r="A10" s="3" t="s">
        <v>428</v>
      </c>
      <c r="B10" s="3">
        <v>1</v>
      </c>
      <c r="C10">
        <f>72*9.81</f>
        <v>706.32</v>
      </c>
      <c r="D10" s="44">
        <v>1.7</v>
      </c>
      <c r="E10" s="3" t="s">
        <v>50</v>
      </c>
      <c r="H10" s="2"/>
      <c r="I10">
        <v>0.13289999999999999</v>
      </c>
      <c r="J10">
        <v>1298.98</v>
      </c>
      <c r="K10" s="2">
        <f t="shared" si="3"/>
        <v>1.8390814361762373</v>
      </c>
      <c r="N10" s="2"/>
      <c r="O10">
        <v>0.1353</v>
      </c>
      <c r="P10">
        <v>927.09739999999999</v>
      </c>
      <c r="Q10" s="2">
        <f t="shared" si="0"/>
        <v>1.3125741873371841</v>
      </c>
      <c r="R10">
        <v>4.8300000000000003E-2</v>
      </c>
      <c r="S10">
        <v>10.37</v>
      </c>
      <c r="T10" s="2">
        <f t="shared" si="4"/>
        <v>10.37</v>
      </c>
      <c r="U10" s="2">
        <f t="shared" ref="U10:U15" si="6">ABS(T10/(C10*D10)*1000)</f>
        <v>8.6363121531317226</v>
      </c>
      <c r="V10">
        <v>0.1353</v>
      </c>
      <c r="W10">
        <v>-14.72</v>
      </c>
      <c r="X10" s="2">
        <f t="shared" si="5"/>
        <v>14.72</v>
      </c>
      <c r="Y10" s="2">
        <f t="shared" si="1"/>
        <v>12.25906604571832</v>
      </c>
    </row>
    <row r="11" spans="1:25">
      <c r="A11" s="3" t="s">
        <v>429</v>
      </c>
      <c r="B11" s="3">
        <v>1</v>
      </c>
      <c r="C11">
        <f>72*9.81</f>
        <v>706.32</v>
      </c>
      <c r="D11" s="44">
        <v>1.7</v>
      </c>
      <c r="E11" s="3" t="s">
        <v>50</v>
      </c>
      <c r="H11" s="2"/>
      <c r="I11">
        <v>0.13</v>
      </c>
      <c r="J11">
        <v>1253.56</v>
      </c>
      <c r="K11" s="2">
        <f t="shared" si="3"/>
        <v>1.7747763053573449</v>
      </c>
      <c r="L11">
        <v>5.0000000000000001E-3</v>
      </c>
      <c r="M11">
        <v>29.405200000000001</v>
      </c>
      <c r="N11" s="2">
        <f>M11/C11</f>
        <v>4.1631555102503111E-2</v>
      </c>
      <c r="O11">
        <v>0.14249999999999999</v>
      </c>
      <c r="P11">
        <v>907.20780000000002</v>
      </c>
      <c r="Q11" s="2">
        <f t="shared" si="0"/>
        <v>1.2844147128780157</v>
      </c>
      <c r="R11">
        <v>3.7499999999999999E-2</v>
      </c>
      <c r="S11">
        <v>3.16</v>
      </c>
      <c r="T11" s="2">
        <f t="shared" si="4"/>
        <v>3.16</v>
      </c>
      <c r="U11" s="2">
        <f t="shared" si="6"/>
        <v>2.6317016782927913</v>
      </c>
      <c r="V11">
        <v>0.14499999999999999</v>
      </c>
      <c r="W11">
        <v>-19.13</v>
      </c>
      <c r="X11" s="2">
        <f t="shared" si="5"/>
        <v>19.13</v>
      </c>
      <c r="Y11" s="2">
        <f t="shared" si="1"/>
        <v>15.931788957513005</v>
      </c>
    </row>
    <row r="12" spans="1:25">
      <c r="A12" s="3" t="s">
        <v>430</v>
      </c>
      <c r="B12" s="3">
        <v>1</v>
      </c>
      <c r="C12">
        <f>72*9.81</f>
        <v>706.32</v>
      </c>
      <c r="D12" s="44">
        <v>1.7</v>
      </c>
      <c r="E12" s="3" t="s">
        <v>50</v>
      </c>
      <c r="H12" s="2"/>
      <c r="I12">
        <v>0.126</v>
      </c>
      <c r="J12">
        <v>1267.53</v>
      </c>
      <c r="K12" s="2">
        <f t="shared" si="3"/>
        <v>1.7945548759768941</v>
      </c>
      <c r="N12" s="2"/>
      <c r="O12">
        <v>0.13719999999999999</v>
      </c>
      <c r="P12">
        <v>946.03250000000003</v>
      </c>
      <c r="Q12" s="2">
        <f t="shared" si="0"/>
        <v>1.3393822913127194</v>
      </c>
      <c r="R12">
        <v>3.5999999999999997E-2</v>
      </c>
      <c r="S12">
        <v>3.6</v>
      </c>
      <c r="T12" s="2">
        <f t="shared" si="4"/>
        <v>3.6</v>
      </c>
      <c r="U12" s="2">
        <f t="shared" si="6"/>
        <v>2.9981411524854589</v>
      </c>
      <c r="V12">
        <v>0.13500000000000001</v>
      </c>
      <c r="W12">
        <v>-19.29</v>
      </c>
      <c r="X12" s="2">
        <f t="shared" si="5"/>
        <v>19.29</v>
      </c>
      <c r="Y12" s="2">
        <f t="shared" si="1"/>
        <v>16.065039675401248</v>
      </c>
    </row>
    <row r="13" spans="1:25">
      <c r="A13" s="3" t="s">
        <v>431</v>
      </c>
      <c r="B13" s="3">
        <v>1</v>
      </c>
      <c r="C13">
        <f>78*9.81</f>
        <v>765.18000000000006</v>
      </c>
      <c r="D13" s="44">
        <v>1.8</v>
      </c>
      <c r="E13" s="3" t="s">
        <v>51</v>
      </c>
      <c r="F13">
        <v>4.2700000000000002E-2</v>
      </c>
      <c r="G13">
        <v>1619.57</v>
      </c>
      <c r="H13" s="2">
        <f t="shared" si="2"/>
        <v>2.1165869468621761</v>
      </c>
      <c r="K13" s="2"/>
      <c r="L13">
        <v>4.53E-2</v>
      </c>
      <c r="M13">
        <v>1210.1777</v>
      </c>
      <c r="N13" s="2">
        <f>M13/C13</f>
        <v>1.5815595023393187</v>
      </c>
      <c r="Q13" s="2"/>
      <c r="R13">
        <v>2.93E-2</v>
      </c>
      <c r="S13">
        <v>2.81</v>
      </c>
      <c r="T13" s="2">
        <f t="shared" si="4"/>
        <v>2.81</v>
      </c>
      <c r="U13" s="2">
        <f t="shared" si="6"/>
        <v>2.0401880748465864</v>
      </c>
      <c r="V13">
        <v>6.13E-2</v>
      </c>
      <c r="W13">
        <v>-13.76</v>
      </c>
      <c r="X13" s="2">
        <f t="shared" si="5"/>
        <v>13.76</v>
      </c>
      <c r="Y13" s="2">
        <f t="shared" si="1"/>
        <v>9.9903871565441378</v>
      </c>
    </row>
    <row r="14" spans="1:25">
      <c r="A14" s="3" t="s">
        <v>432</v>
      </c>
      <c r="B14" s="3">
        <v>1</v>
      </c>
      <c r="C14">
        <f>78*9.81</f>
        <v>765.18000000000006</v>
      </c>
      <c r="D14" s="44">
        <v>1.8</v>
      </c>
      <c r="E14" s="3" t="s">
        <v>51</v>
      </c>
      <c r="F14">
        <v>0.05</v>
      </c>
      <c r="G14">
        <v>1584.93</v>
      </c>
      <c r="H14" s="2">
        <f t="shared" si="2"/>
        <v>2.0713165529679292</v>
      </c>
      <c r="K14" s="2"/>
      <c r="L14">
        <v>5.7500000000000002E-2</v>
      </c>
      <c r="M14">
        <v>1337.0594000000001</v>
      </c>
      <c r="N14" s="2">
        <f>M14/C14</f>
        <v>1.7473789173789174</v>
      </c>
      <c r="Q14" s="2"/>
      <c r="R14">
        <v>3.5000000000000003E-2</v>
      </c>
      <c r="S14">
        <v>4.47</v>
      </c>
      <c r="T14" s="2">
        <f t="shared" si="4"/>
        <v>4.47</v>
      </c>
      <c r="U14" s="2">
        <f t="shared" si="6"/>
        <v>3.2454237347203705</v>
      </c>
      <c r="V14">
        <v>7.0000000000000007E-2</v>
      </c>
      <c r="W14">
        <v>-18.18</v>
      </c>
      <c r="X14" s="2">
        <f t="shared" si="5"/>
        <v>18.18</v>
      </c>
      <c r="Y14" s="2">
        <f t="shared" si="1"/>
        <v>13.199508612352648</v>
      </c>
    </row>
    <row r="15" spans="1:25">
      <c r="A15" s="3" t="s">
        <v>433</v>
      </c>
      <c r="B15" s="3">
        <v>1</v>
      </c>
      <c r="C15">
        <f>78*9.81</f>
        <v>765.18000000000006</v>
      </c>
      <c r="D15" s="44">
        <v>1.8</v>
      </c>
      <c r="E15" s="3" t="s">
        <v>51</v>
      </c>
      <c r="F15">
        <v>5.2499999999999998E-2</v>
      </c>
      <c r="G15">
        <v>1374.74</v>
      </c>
      <c r="H15" s="2">
        <f t="shared" si="2"/>
        <v>1.7966230168065029</v>
      </c>
      <c r="K15" s="2"/>
      <c r="L15">
        <v>5.5E-2</v>
      </c>
      <c r="M15">
        <v>1170.9564</v>
      </c>
      <c r="N15" s="2">
        <f>M15/C15</f>
        <v>1.5303018897514309</v>
      </c>
      <c r="Q15" s="2"/>
      <c r="R15">
        <v>3.2500000000000001E-2</v>
      </c>
      <c r="S15">
        <v>4.83</v>
      </c>
      <c r="T15" s="2">
        <f t="shared" si="4"/>
        <v>4.83</v>
      </c>
      <c r="U15" s="2">
        <f t="shared" si="6"/>
        <v>3.5068001428857696</v>
      </c>
      <c r="V15">
        <v>6.5000000000000002E-2</v>
      </c>
      <c r="W15">
        <v>-22.31</v>
      </c>
      <c r="X15" s="2">
        <f t="shared" si="5"/>
        <v>22.31</v>
      </c>
      <c r="Y15" s="2">
        <f t="shared" si="1"/>
        <v>16.198076850472365</v>
      </c>
    </row>
    <row r="16" spans="1:25">
      <c r="A16" s="3"/>
      <c r="B16" s="3">
        <v>1</v>
      </c>
      <c r="C16">
        <f>85*9.81</f>
        <v>833.85</v>
      </c>
      <c r="D16" s="44">
        <v>1.95</v>
      </c>
      <c r="E16" s="3" t="s">
        <v>90</v>
      </c>
      <c r="H16" s="2"/>
      <c r="K16" s="2"/>
      <c r="N16" s="2"/>
      <c r="Q16" s="2"/>
      <c r="T16" s="2"/>
      <c r="U16" s="2"/>
      <c r="X16" s="2"/>
      <c r="Y16" s="2"/>
    </row>
    <row r="17" spans="1:25">
      <c r="A17" s="3"/>
      <c r="B17" s="3">
        <v>1</v>
      </c>
      <c r="C17">
        <f>85*9.81</f>
        <v>833.85</v>
      </c>
      <c r="D17" s="44">
        <v>1.95</v>
      </c>
      <c r="E17" s="3" t="s">
        <v>90</v>
      </c>
      <c r="H17" s="2"/>
      <c r="K17" s="2"/>
      <c r="N17" s="2"/>
      <c r="Q17" s="2"/>
      <c r="T17" s="2"/>
      <c r="U17" s="2"/>
      <c r="X17" s="2"/>
      <c r="Y17" s="2"/>
    </row>
    <row r="18" spans="1:25">
      <c r="A18" s="3"/>
      <c r="B18" s="3">
        <v>1</v>
      </c>
      <c r="C18">
        <f>85*9.81</f>
        <v>833.85</v>
      </c>
      <c r="D18" s="44">
        <v>1.95</v>
      </c>
      <c r="E18" s="3" t="s">
        <v>90</v>
      </c>
      <c r="H18" s="2"/>
      <c r="K18" s="2"/>
      <c r="N18" s="2"/>
      <c r="Q18" s="2"/>
      <c r="T18" s="2"/>
      <c r="U18" s="2"/>
      <c r="X18" s="2"/>
      <c r="Y18" s="2"/>
    </row>
    <row r="19" spans="1:25">
      <c r="A19" s="3" t="s">
        <v>434</v>
      </c>
      <c r="B19" s="3">
        <v>1</v>
      </c>
      <c r="C19">
        <f>67*9.81</f>
        <v>657.27</v>
      </c>
      <c r="D19" s="44">
        <v>1.79</v>
      </c>
      <c r="E19" s="3" t="s">
        <v>52</v>
      </c>
      <c r="F19">
        <v>5.6800000000000003E-2</v>
      </c>
      <c r="G19">
        <v>1479.32</v>
      </c>
      <c r="H19" s="2">
        <f t="shared" si="2"/>
        <v>2.2507036682033257</v>
      </c>
      <c r="I19">
        <v>0.124</v>
      </c>
      <c r="J19">
        <v>1211.1199999999999</v>
      </c>
      <c r="K19" s="2">
        <f t="shared" si="3"/>
        <v>1.8426521825125137</v>
      </c>
      <c r="L19">
        <v>5.9400000000000001E-2</v>
      </c>
      <c r="M19">
        <v>1370.8761999999999</v>
      </c>
      <c r="N19" s="2">
        <f>M19/C19</f>
        <v>2.0857124165107184</v>
      </c>
      <c r="O19">
        <v>0.12659999999999999</v>
      </c>
      <c r="P19">
        <v>924.11860000000001</v>
      </c>
      <c r="Q19" s="2">
        <f t="shared" ref="Q19:Q37" si="7">P19/C19</f>
        <v>1.4059954052368129</v>
      </c>
      <c r="R19">
        <v>1.8100000000000002E-2</v>
      </c>
      <c r="S19">
        <v>-2.19</v>
      </c>
      <c r="T19" s="2">
        <f t="shared" si="4"/>
        <v>2.19</v>
      </c>
      <c r="U19" s="2">
        <f t="shared" ref="U19:U37" si="8">ABS(T19/(C19*D19)*1000)</f>
        <v>1.8614324206959665</v>
      </c>
      <c r="V19">
        <v>0.13689999999999999</v>
      </c>
      <c r="W19">
        <v>-20.440000000000001</v>
      </c>
      <c r="X19" s="2">
        <f t="shared" si="5"/>
        <v>20.440000000000001</v>
      </c>
      <c r="Y19" s="2">
        <f t="shared" ref="Y19:Y42" si="9">ABS(X19/(C19*D19)*1000)</f>
        <v>17.373369259829023</v>
      </c>
    </row>
    <row r="20" spans="1:25">
      <c r="A20" s="3" t="s">
        <v>435</v>
      </c>
      <c r="B20" s="3">
        <v>1</v>
      </c>
      <c r="C20">
        <f>67*9.81</f>
        <v>657.27</v>
      </c>
      <c r="D20" s="44">
        <v>1.79</v>
      </c>
      <c r="E20" s="3" t="s">
        <v>52</v>
      </c>
      <c r="F20">
        <v>5.1700000000000003E-2</v>
      </c>
      <c r="G20">
        <v>1348.04</v>
      </c>
      <c r="H20" s="2">
        <f t="shared" si="2"/>
        <v>2.0509683995922527</v>
      </c>
      <c r="I20">
        <v>0.124</v>
      </c>
      <c r="J20">
        <v>1218.71</v>
      </c>
      <c r="K20" s="2">
        <f t="shared" si="3"/>
        <v>1.8541999482708782</v>
      </c>
      <c r="L20">
        <v>5.1700000000000003E-2</v>
      </c>
      <c r="M20">
        <v>1243.7405000000001</v>
      </c>
      <c r="N20" s="2">
        <f>M20/C20</f>
        <v>1.8922824714348747</v>
      </c>
      <c r="O20">
        <v>0.124</v>
      </c>
      <c r="P20">
        <v>901.13340000000005</v>
      </c>
      <c r="Q20" s="2">
        <f t="shared" si="7"/>
        <v>1.371024693048519</v>
      </c>
      <c r="R20">
        <v>4.3900000000000002E-2</v>
      </c>
      <c r="S20">
        <v>14.65</v>
      </c>
      <c r="T20" s="2">
        <f t="shared" si="4"/>
        <v>14.65</v>
      </c>
      <c r="U20" s="2">
        <f t="shared" si="8"/>
        <v>12.452047928399958</v>
      </c>
      <c r="V20">
        <v>0.1447</v>
      </c>
      <c r="W20">
        <v>-11.97</v>
      </c>
      <c r="X20" s="2">
        <f t="shared" si="5"/>
        <v>11.97</v>
      </c>
      <c r="Y20" s="2">
        <f t="shared" si="9"/>
        <v>10.174130628187543</v>
      </c>
    </row>
    <row r="21" spans="1:25">
      <c r="A21" s="3" t="s">
        <v>436</v>
      </c>
      <c r="B21" s="3">
        <v>1</v>
      </c>
      <c r="C21">
        <f>67*9.81</f>
        <v>657.27</v>
      </c>
      <c r="D21" s="44">
        <v>1.79</v>
      </c>
      <c r="E21" s="3" t="s">
        <v>52</v>
      </c>
      <c r="F21">
        <v>5.0700000000000002E-2</v>
      </c>
      <c r="G21">
        <v>1560.29</v>
      </c>
      <c r="H21" s="2">
        <f t="shared" si="2"/>
        <v>2.3738950507401828</v>
      </c>
      <c r="I21">
        <v>0.12529999999999999</v>
      </c>
      <c r="J21">
        <v>1195.48</v>
      </c>
      <c r="K21" s="2">
        <f t="shared" si="3"/>
        <v>1.8188567864043697</v>
      </c>
      <c r="L21">
        <v>2.6700000000000002E-2</v>
      </c>
      <c r="M21">
        <v>496.76179999999999</v>
      </c>
      <c r="N21" s="2">
        <f>M21/C21</f>
        <v>0.75579563953930651</v>
      </c>
      <c r="O21">
        <v>7.1999999999999995E-2</v>
      </c>
      <c r="P21">
        <v>1153.4422999999999</v>
      </c>
      <c r="Q21" s="2">
        <f t="shared" si="7"/>
        <v>1.7548987478509592</v>
      </c>
      <c r="R21">
        <v>4.53E-2</v>
      </c>
      <c r="S21">
        <v>63.29</v>
      </c>
      <c r="T21" s="2">
        <f t="shared" si="4"/>
        <v>63.29</v>
      </c>
      <c r="U21" s="2">
        <f t="shared" si="8"/>
        <v>53.794546988971561</v>
      </c>
      <c r="V21">
        <v>7.4700000000000003E-2</v>
      </c>
      <c r="W21">
        <v>-12.84</v>
      </c>
      <c r="X21" s="2">
        <f t="shared" si="5"/>
        <v>12.84</v>
      </c>
      <c r="Y21" s="2">
        <f t="shared" si="9"/>
        <v>10.913603781614707</v>
      </c>
    </row>
    <row r="22" spans="1:25">
      <c r="A22" s="3" t="s">
        <v>437</v>
      </c>
      <c r="B22" s="3">
        <v>1</v>
      </c>
      <c r="C22">
        <f>72.5*9.81</f>
        <v>711.22500000000002</v>
      </c>
      <c r="D22" s="44">
        <v>1.79</v>
      </c>
      <c r="E22" s="3" t="s">
        <v>53</v>
      </c>
      <c r="F22">
        <v>3.5799999999999998E-2</v>
      </c>
      <c r="G22">
        <v>1287.8499999999999</v>
      </c>
      <c r="H22" s="2">
        <f t="shared" si="2"/>
        <v>1.8107490597209039</v>
      </c>
      <c r="I22">
        <v>9.6299999999999997E-2</v>
      </c>
      <c r="J22">
        <v>1241.72</v>
      </c>
      <c r="K22" s="2">
        <f t="shared" si="3"/>
        <v>1.7458891349432317</v>
      </c>
      <c r="L22">
        <v>4.6800000000000001E-2</v>
      </c>
      <c r="M22">
        <v>836.86199999999997</v>
      </c>
      <c r="N22" s="2">
        <f>M22/C22</f>
        <v>1.1766487398502583</v>
      </c>
      <c r="O22">
        <v>8.7999999999999995E-2</v>
      </c>
      <c r="P22">
        <v>911.70050000000003</v>
      </c>
      <c r="Q22" s="2">
        <f t="shared" si="7"/>
        <v>1.2818735280677704</v>
      </c>
      <c r="R22">
        <v>2.1999999999999999E-2</v>
      </c>
      <c r="S22">
        <v>-4.47</v>
      </c>
      <c r="T22" s="2">
        <f t="shared" si="4"/>
        <v>4.47</v>
      </c>
      <c r="U22" s="2">
        <f t="shared" si="8"/>
        <v>3.5111345972239647</v>
      </c>
      <c r="V22">
        <v>0.13750000000000001</v>
      </c>
      <c r="W22">
        <v>-24.85</v>
      </c>
      <c r="X22" s="2">
        <f t="shared" si="5"/>
        <v>24.85</v>
      </c>
      <c r="Y22" s="2">
        <f t="shared" si="9"/>
        <v>19.51939479664777</v>
      </c>
    </row>
    <row r="23" spans="1:25">
      <c r="A23" s="3" t="s">
        <v>438</v>
      </c>
      <c r="B23" s="3">
        <v>1</v>
      </c>
      <c r="C23">
        <f>72.5*9.81</f>
        <v>711.22500000000002</v>
      </c>
      <c r="D23" s="44">
        <v>1.79</v>
      </c>
      <c r="E23" s="3" t="s">
        <v>53</v>
      </c>
      <c r="F23">
        <v>3.5000000000000003E-2</v>
      </c>
      <c r="G23">
        <v>1012.79</v>
      </c>
      <c r="H23" s="2">
        <f t="shared" si="2"/>
        <v>1.4240078737389714</v>
      </c>
      <c r="I23">
        <v>0.1196</v>
      </c>
      <c r="J23">
        <v>1196.56</v>
      </c>
      <c r="K23" s="2">
        <f t="shared" si="3"/>
        <v>1.6823930542374073</v>
      </c>
      <c r="L23">
        <v>4.3799999999999999E-2</v>
      </c>
      <c r="M23">
        <v>764.35220000000004</v>
      </c>
      <c r="N23" s="2">
        <f>M23/C23</f>
        <v>1.0746981616225526</v>
      </c>
      <c r="O23">
        <v>0.1108</v>
      </c>
      <c r="P23">
        <v>961.29909999999995</v>
      </c>
      <c r="Q23" s="2">
        <f t="shared" si="7"/>
        <v>1.3516103905233927</v>
      </c>
      <c r="R23">
        <v>3.2099999999999997E-2</v>
      </c>
      <c r="S23">
        <v>11.05</v>
      </c>
      <c r="T23" s="2">
        <f t="shared" si="4"/>
        <v>11.05</v>
      </c>
      <c r="U23" s="2">
        <f t="shared" si="8"/>
        <v>8.6796504025335164</v>
      </c>
      <c r="V23">
        <v>0.14000000000000001</v>
      </c>
      <c r="W23">
        <v>-18.27</v>
      </c>
      <c r="X23" s="2">
        <f t="shared" si="5"/>
        <v>18.27</v>
      </c>
      <c r="Y23" s="2">
        <f t="shared" si="9"/>
        <v>14.350878991338218</v>
      </c>
    </row>
    <row r="24" spans="1:25">
      <c r="A24" s="3" t="s">
        <v>439</v>
      </c>
      <c r="B24" s="3">
        <v>1</v>
      </c>
      <c r="C24">
        <f>72.5*9.81</f>
        <v>711.22500000000002</v>
      </c>
      <c r="D24" s="44">
        <v>1.79</v>
      </c>
      <c r="E24" s="3" t="s">
        <v>53</v>
      </c>
      <c r="F24">
        <v>3.5799999999999998E-2</v>
      </c>
      <c r="G24">
        <v>985.63</v>
      </c>
      <c r="H24" s="2">
        <f t="shared" si="2"/>
        <v>1.3858202397272312</v>
      </c>
      <c r="I24">
        <v>0.1595</v>
      </c>
      <c r="J24">
        <v>1299.01</v>
      </c>
      <c r="K24" s="2">
        <f t="shared" si="3"/>
        <v>1.8264402966712361</v>
      </c>
      <c r="L24">
        <v>4.3999999999999997E-2</v>
      </c>
      <c r="M24">
        <v>681.94910000000004</v>
      </c>
      <c r="N24" s="2"/>
      <c r="O24">
        <v>0.1623</v>
      </c>
      <c r="P24">
        <v>1047.8444</v>
      </c>
      <c r="Q24" s="2">
        <f t="shared" si="7"/>
        <v>1.4732952300608104</v>
      </c>
      <c r="R24">
        <v>5.7799999999999997E-2</v>
      </c>
      <c r="S24">
        <v>-10.06</v>
      </c>
      <c r="T24" s="2">
        <f t="shared" si="4"/>
        <v>10.06</v>
      </c>
      <c r="U24" s="2">
        <f t="shared" si="8"/>
        <v>7.9020165655644492</v>
      </c>
      <c r="V24">
        <v>0.18429999999999999</v>
      </c>
      <c r="W24">
        <v>-21.1</v>
      </c>
      <c r="X24" s="2">
        <f t="shared" si="5"/>
        <v>21.1</v>
      </c>
      <c r="Y24" s="2">
        <f t="shared" si="9"/>
        <v>16.573812080855852</v>
      </c>
    </row>
    <row r="25" spans="1:25">
      <c r="A25" s="3" t="s">
        <v>440</v>
      </c>
      <c r="B25" s="3">
        <v>1</v>
      </c>
      <c r="C25">
        <f>62*9.81</f>
        <v>608.22</v>
      </c>
      <c r="D25" s="44">
        <v>1.66</v>
      </c>
      <c r="E25" s="3" t="s">
        <v>54</v>
      </c>
      <c r="H25" s="2"/>
      <c r="I25">
        <v>0.152</v>
      </c>
      <c r="J25">
        <v>1102.8499999999999</v>
      </c>
      <c r="K25" s="2">
        <f t="shared" si="3"/>
        <v>1.8132419190424516</v>
      </c>
      <c r="N25" s="2"/>
      <c r="O25">
        <v>0.16</v>
      </c>
      <c r="P25">
        <v>583.24720000000002</v>
      </c>
      <c r="Q25" s="2">
        <f t="shared" si="7"/>
        <v>0.95894117260201894</v>
      </c>
      <c r="R25">
        <v>2.4E-2</v>
      </c>
      <c r="S25">
        <v>0.96</v>
      </c>
      <c r="T25" s="2">
        <f t="shared" si="4"/>
        <v>0.96</v>
      </c>
      <c r="U25" s="2">
        <f t="shared" si="8"/>
        <v>0.95082906351656982</v>
      </c>
      <c r="V25">
        <v>8.5300000000000001E-2</v>
      </c>
      <c r="W25">
        <v>-13.44</v>
      </c>
      <c r="X25" s="2">
        <f t="shared" si="5"/>
        <v>13.44</v>
      </c>
      <c r="Y25" s="2">
        <f t="shared" si="9"/>
        <v>13.311606889231978</v>
      </c>
    </row>
    <row r="26" spans="1:25">
      <c r="A26" s="3" t="s">
        <v>441</v>
      </c>
      <c r="B26" s="3">
        <v>1</v>
      </c>
      <c r="C26">
        <f>62*9.81</f>
        <v>608.22</v>
      </c>
      <c r="D26" s="44">
        <v>1.66</v>
      </c>
      <c r="E26" s="3" t="s">
        <v>54</v>
      </c>
      <c r="F26">
        <v>5.6800000000000003E-2</v>
      </c>
      <c r="G26">
        <v>1006.72</v>
      </c>
      <c r="H26" s="2">
        <f t="shared" si="2"/>
        <v>1.6551905560487981</v>
      </c>
      <c r="I26">
        <v>0.14979999999999999</v>
      </c>
      <c r="J26">
        <v>1074.6600000000001</v>
      </c>
      <c r="K26" s="2">
        <f t="shared" si="3"/>
        <v>1.7668935582519483</v>
      </c>
      <c r="L26">
        <v>5.9400000000000001E-2</v>
      </c>
      <c r="M26">
        <v>675.78909999999996</v>
      </c>
      <c r="N26" s="2">
        <f>M26/C26</f>
        <v>1.1110931899641576</v>
      </c>
      <c r="O26">
        <v>0.1343</v>
      </c>
      <c r="P26">
        <v>644.06709999999998</v>
      </c>
      <c r="Q26" s="2">
        <f t="shared" si="7"/>
        <v>1.058937719903982</v>
      </c>
      <c r="R26">
        <v>2.8400000000000002E-2</v>
      </c>
      <c r="S26">
        <v>0.97</v>
      </c>
      <c r="T26" s="2">
        <f t="shared" si="4"/>
        <v>0.97</v>
      </c>
      <c r="U26" s="2">
        <f t="shared" si="8"/>
        <v>0.96073353292820085</v>
      </c>
      <c r="V26">
        <v>6.7199999999999996E-2</v>
      </c>
      <c r="W26">
        <v>-16.03</v>
      </c>
      <c r="X26" s="2">
        <f t="shared" si="5"/>
        <v>16.03</v>
      </c>
      <c r="Y26" s="2">
        <f t="shared" si="9"/>
        <v>15.876864466844394</v>
      </c>
    </row>
    <row r="27" spans="1:25">
      <c r="A27" s="3" t="s">
        <v>442</v>
      </c>
      <c r="B27" s="3">
        <v>1</v>
      </c>
      <c r="C27">
        <f>62*9.81</f>
        <v>608.22</v>
      </c>
      <c r="D27" s="44">
        <v>1.66</v>
      </c>
      <c r="E27" s="3" t="s">
        <v>54</v>
      </c>
      <c r="H27" s="2"/>
      <c r="I27">
        <v>0.16719999999999999</v>
      </c>
      <c r="J27">
        <v>996.49</v>
      </c>
      <c r="K27" s="2">
        <f t="shared" si="3"/>
        <v>1.6383709841833547</v>
      </c>
      <c r="N27" s="2"/>
      <c r="O27">
        <v>0.1757</v>
      </c>
      <c r="P27">
        <v>660.06470000000002</v>
      </c>
      <c r="Q27" s="2">
        <f t="shared" si="7"/>
        <v>1.0852400447206603</v>
      </c>
      <c r="R27">
        <v>2.8E-3</v>
      </c>
      <c r="S27">
        <v>0.01</v>
      </c>
      <c r="T27" s="2">
        <f t="shared" si="4"/>
        <v>0.01</v>
      </c>
      <c r="U27" s="2">
        <f t="shared" si="8"/>
        <v>9.9044694116309385E-3</v>
      </c>
      <c r="V27">
        <v>0.11899999999999999</v>
      </c>
      <c r="W27">
        <v>-22.73</v>
      </c>
      <c r="X27" s="2">
        <f t="shared" si="5"/>
        <v>22.73</v>
      </c>
      <c r="Y27" s="2">
        <f t="shared" si="9"/>
        <v>22.512858972637119</v>
      </c>
    </row>
    <row r="28" spans="1:25">
      <c r="A28" s="3" t="s">
        <v>443</v>
      </c>
      <c r="B28" s="3">
        <v>1</v>
      </c>
      <c r="C28">
        <f>55.5*9.81</f>
        <v>544.45500000000004</v>
      </c>
      <c r="D28" s="44">
        <v>1.55</v>
      </c>
      <c r="E28" s="3" t="s">
        <v>55</v>
      </c>
      <c r="H28" s="2"/>
      <c r="I28">
        <v>0.10630000000000001</v>
      </c>
      <c r="J28">
        <v>897.25</v>
      </c>
      <c r="K28" s="2">
        <f t="shared" si="3"/>
        <v>1.6479782534828404</v>
      </c>
      <c r="N28" s="2"/>
      <c r="O28">
        <v>8.2199999999999995E-2</v>
      </c>
      <c r="P28">
        <v>608.09559999999999</v>
      </c>
      <c r="Q28" s="2">
        <f t="shared" si="7"/>
        <v>1.1168886317510169</v>
      </c>
      <c r="R28">
        <v>3.1399999999999997E-2</v>
      </c>
      <c r="S28">
        <v>3.37</v>
      </c>
      <c r="T28" s="2">
        <f t="shared" si="4"/>
        <v>3.37</v>
      </c>
      <c r="U28" s="2">
        <f t="shared" si="8"/>
        <v>3.9933392996429391</v>
      </c>
      <c r="V28">
        <v>6.2799999999999995E-2</v>
      </c>
      <c r="W28">
        <v>-13.99</v>
      </c>
      <c r="X28" s="2">
        <f t="shared" si="5"/>
        <v>13.99</v>
      </c>
      <c r="Y28" s="2">
        <f t="shared" si="9"/>
        <v>16.577690445698732</v>
      </c>
    </row>
    <row r="29" spans="1:25">
      <c r="A29" s="3" t="s">
        <v>444</v>
      </c>
      <c r="B29" s="3">
        <v>1</v>
      </c>
      <c r="C29">
        <f>55.5*9.81</f>
        <v>544.45500000000004</v>
      </c>
      <c r="D29" s="44">
        <v>1.55</v>
      </c>
      <c r="E29" s="3" t="s">
        <v>55</v>
      </c>
      <c r="F29">
        <v>3.73E-2</v>
      </c>
      <c r="G29">
        <v>638.32000000000005</v>
      </c>
      <c r="H29" s="2">
        <f t="shared" si="2"/>
        <v>1.172401759557723</v>
      </c>
      <c r="I29">
        <v>0.1227</v>
      </c>
      <c r="J29">
        <v>855.85</v>
      </c>
      <c r="K29" s="2">
        <f t="shared" si="3"/>
        <v>1.5719389113884525</v>
      </c>
      <c r="N29" s="2"/>
      <c r="O29">
        <v>0.112</v>
      </c>
      <c r="P29">
        <v>637.28489999999999</v>
      </c>
      <c r="Q29" s="2">
        <f t="shared" si="7"/>
        <v>1.1705005923354546</v>
      </c>
      <c r="R29">
        <v>2.6700000000000002E-2</v>
      </c>
      <c r="S29">
        <v>-1.51</v>
      </c>
      <c r="T29" s="2">
        <f t="shared" si="4"/>
        <v>1.51</v>
      </c>
      <c r="U29" s="2">
        <f t="shared" si="8"/>
        <v>1.7893003983563318</v>
      </c>
      <c r="V29">
        <v>0.1173</v>
      </c>
      <c r="W29">
        <v>-17.43</v>
      </c>
      <c r="X29" s="2">
        <f t="shared" si="5"/>
        <v>17.43</v>
      </c>
      <c r="Y29" s="2">
        <f t="shared" si="9"/>
        <v>20.653977445927723</v>
      </c>
    </row>
    <row r="30" spans="1:25">
      <c r="A30" s="3" t="s">
        <v>445</v>
      </c>
      <c r="B30" s="3">
        <v>1</v>
      </c>
      <c r="C30">
        <f>55.5*9.81</f>
        <v>544.45500000000004</v>
      </c>
      <c r="D30" s="44">
        <v>1.55</v>
      </c>
      <c r="E30" s="3" t="s">
        <v>55</v>
      </c>
      <c r="F30">
        <v>4.1300000000000003E-2</v>
      </c>
      <c r="G30">
        <v>517.49</v>
      </c>
      <c r="H30" s="2">
        <f t="shared" si="2"/>
        <v>0.95047340918900547</v>
      </c>
      <c r="I30">
        <v>0.154</v>
      </c>
      <c r="J30">
        <v>826.97</v>
      </c>
      <c r="K30" s="2">
        <f t="shared" si="3"/>
        <v>1.5188950418308216</v>
      </c>
      <c r="N30" s="2"/>
      <c r="O30">
        <v>0.14030000000000001</v>
      </c>
      <c r="P30">
        <v>517.6644</v>
      </c>
      <c r="Q30" s="2">
        <f t="shared" si="7"/>
        <v>0.95079372950932572</v>
      </c>
      <c r="R30">
        <v>4.3999999999999997E-2</v>
      </c>
      <c r="S30">
        <v>1.34</v>
      </c>
      <c r="T30" s="2">
        <f t="shared" si="4"/>
        <v>1.34</v>
      </c>
      <c r="U30" s="2">
        <f t="shared" si="8"/>
        <v>1.5878559826473408</v>
      </c>
      <c r="V30">
        <v>0.14030000000000001</v>
      </c>
      <c r="W30">
        <v>-16.53</v>
      </c>
      <c r="X30" s="2">
        <f t="shared" si="5"/>
        <v>16.53</v>
      </c>
      <c r="Y30" s="2">
        <f t="shared" si="9"/>
        <v>19.587507009821302</v>
      </c>
    </row>
    <row r="31" spans="1:25">
      <c r="A31" s="3" t="s">
        <v>446</v>
      </c>
      <c r="B31" s="3">
        <v>1</v>
      </c>
      <c r="C31">
        <f>97*9.81</f>
        <v>951.57</v>
      </c>
      <c r="D31" s="44">
        <v>1.75</v>
      </c>
      <c r="E31" s="3" t="s">
        <v>56</v>
      </c>
      <c r="H31" s="2"/>
      <c r="I31">
        <v>0.1628</v>
      </c>
      <c r="J31">
        <v>1617.17</v>
      </c>
      <c r="K31" s="2">
        <f t="shared" si="3"/>
        <v>1.6994756034763601</v>
      </c>
      <c r="N31" s="2"/>
      <c r="O31">
        <v>0.17829999999999999</v>
      </c>
      <c r="P31">
        <v>1258.1337000000001</v>
      </c>
      <c r="Q31" s="2">
        <f t="shared" si="7"/>
        <v>1.3221662095274127</v>
      </c>
      <c r="R31">
        <v>1.8100000000000002E-2</v>
      </c>
      <c r="S31">
        <v>-0.43</v>
      </c>
      <c r="T31" s="2">
        <f t="shared" si="4"/>
        <v>0.43</v>
      </c>
      <c r="U31" s="2">
        <f t="shared" si="8"/>
        <v>0.25821987422290077</v>
      </c>
      <c r="V31">
        <v>0.16789999999999999</v>
      </c>
      <c r="W31">
        <v>-20.21</v>
      </c>
      <c r="X31" s="2">
        <f t="shared" si="5"/>
        <v>20.21</v>
      </c>
      <c r="Y31" s="2">
        <f t="shared" si="9"/>
        <v>12.136334088476335</v>
      </c>
    </row>
    <row r="32" spans="1:25">
      <c r="A32" s="3" t="s">
        <v>447</v>
      </c>
      <c r="B32" s="3">
        <v>1</v>
      </c>
      <c r="C32">
        <f>97*9.81</f>
        <v>951.57</v>
      </c>
      <c r="D32" s="44">
        <v>1.75</v>
      </c>
      <c r="E32" s="3" t="s">
        <v>56</v>
      </c>
      <c r="H32" s="2"/>
      <c r="I32">
        <v>0.1353</v>
      </c>
      <c r="J32">
        <v>1764.02</v>
      </c>
      <c r="K32" s="2">
        <f t="shared" si="3"/>
        <v>1.8537995102830058</v>
      </c>
      <c r="N32" s="2"/>
      <c r="O32">
        <v>0.1447</v>
      </c>
      <c r="P32">
        <v>1340.0968</v>
      </c>
      <c r="Q32" s="2">
        <f t="shared" si="7"/>
        <v>1.4083008081381296</v>
      </c>
      <c r="R32">
        <v>3.73E-2</v>
      </c>
      <c r="S32">
        <v>6.28</v>
      </c>
      <c r="T32" s="2">
        <f t="shared" si="4"/>
        <v>6.28</v>
      </c>
      <c r="U32" s="2">
        <f t="shared" si="8"/>
        <v>3.7712111863251558</v>
      </c>
      <c r="V32">
        <v>0.17030000000000001</v>
      </c>
      <c r="W32">
        <v>-18.399999999999999</v>
      </c>
      <c r="X32" s="2">
        <f t="shared" si="5"/>
        <v>18.399999999999999</v>
      </c>
      <c r="Y32" s="2">
        <f t="shared" si="9"/>
        <v>11.049408571398542</v>
      </c>
    </row>
    <row r="33" spans="1:25">
      <c r="A33" s="3" t="s">
        <v>448</v>
      </c>
      <c r="B33" s="3">
        <v>1</v>
      </c>
      <c r="C33">
        <f>97*9.81</f>
        <v>951.57</v>
      </c>
      <c r="D33" s="44">
        <v>1.75</v>
      </c>
      <c r="E33" s="3" t="s">
        <v>56</v>
      </c>
      <c r="H33" s="2"/>
      <c r="I33">
        <v>0.14230000000000001</v>
      </c>
      <c r="J33">
        <v>1562.17</v>
      </c>
      <c r="K33" s="2">
        <f t="shared" si="3"/>
        <v>1.6416763874439084</v>
      </c>
      <c r="N33" s="2"/>
      <c r="O33">
        <v>0.154</v>
      </c>
      <c r="P33">
        <v>1082.4293</v>
      </c>
      <c r="Q33" s="2">
        <f t="shared" si="7"/>
        <v>1.1375193627373708</v>
      </c>
      <c r="R33">
        <v>3.0300000000000001E-2</v>
      </c>
      <c r="S33">
        <v>1.77</v>
      </c>
      <c r="T33" s="2">
        <f t="shared" si="4"/>
        <v>1.77</v>
      </c>
      <c r="U33" s="2">
        <f t="shared" si="8"/>
        <v>1.0629050636617079</v>
      </c>
      <c r="V33">
        <v>0.15629999999999999</v>
      </c>
      <c r="W33">
        <v>-11.45</v>
      </c>
      <c r="X33" s="2">
        <f t="shared" si="5"/>
        <v>11.45</v>
      </c>
      <c r="Y33" s="2">
        <f t="shared" si="9"/>
        <v>6.8758547903539853</v>
      </c>
    </row>
    <row r="34" spans="1:25">
      <c r="A34" s="3" t="s">
        <v>449</v>
      </c>
      <c r="B34" s="3">
        <v>1</v>
      </c>
      <c r="C34">
        <f>88*9.81</f>
        <v>863.28000000000009</v>
      </c>
      <c r="D34" s="44">
        <v>1.81</v>
      </c>
      <c r="E34" s="3" t="s">
        <v>57</v>
      </c>
      <c r="H34" s="2"/>
      <c r="I34">
        <v>0.12130000000000001</v>
      </c>
      <c r="J34">
        <v>1827.82</v>
      </c>
      <c r="K34" s="2">
        <f t="shared" si="3"/>
        <v>2.1172968214252617</v>
      </c>
      <c r="N34" s="2"/>
      <c r="O34">
        <v>0.10829999999999999</v>
      </c>
      <c r="P34">
        <v>1518.6070999999999</v>
      </c>
      <c r="Q34" s="2">
        <f t="shared" si="7"/>
        <v>1.7591130340098227</v>
      </c>
      <c r="R34">
        <v>3.2500000000000001E-2</v>
      </c>
      <c r="S34">
        <v>11.01</v>
      </c>
      <c r="T34" s="2">
        <f t="shared" si="4"/>
        <v>11.01</v>
      </c>
      <c r="U34" s="2">
        <f t="shared" si="8"/>
        <v>7.0462340470957212</v>
      </c>
      <c r="V34">
        <v>7.8E-2</v>
      </c>
      <c r="W34">
        <v>-26.33</v>
      </c>
      <c r="X34" s="2">
        <f t="shared" si="5"/>
        <v>26.33</v>
      </c>
      <c r="Y34" s="2">
        <f t="shared" si="9"/>
        <v>16.850803129884682</v>
      </c>
    </row>
    <row r="35" spans="1:25">
      <c r="A35" s="3" t="s">
        <v>450</v>
      </c>
      <c r="B35" s="3">
        <v>1</v>
      </c>
      <c r="C35">
        <f>88*9.81</f>
        <v>863.28000000000009</v>
      </c>
      <c r="D35" s="44">
        <v>1.81</v>
      </c>
      <c r="E35" s="3" t="s">
        <v>57</v>
      </c>
      <c r="F35">
        <v>5.6800000000000003E-2</v>
      </c>
      <c r="G35">
        <v>1082.02</v>
      </c>
      <c r="H35" s="2">
        <f t="shared" si="2"/>
        <v>1.2533824483365765</v>
      </c>
      <c r="I35">
        <v>0.1343</v>
      </c>
      <c r="J35">
        <v>1427.32</v>
      </c>
      <c r="K35" s="2">
        <f t="shared" si="3"/>
        <v>1.6533685478639604</v>
      </c>
      <c r="N35" s="2"/>
      <c r="O35">
        <v>0.1033</v>
      </c>
      <c r="P35">
        <v>920.76440000000002</v>
      </c>
      <c r="Q35" s="2">
        <f t="shared" si="7"/>
        <v>1.0665883606709294</v>
      </c>
      <c r="R35">
        <v>3.3599999999999998E-2</v>
      </c>
      <c r="S35">
        <v>9.82</v>
      </c>
      <c r="T35" s="2">
        <f t="shared" si="4"/>
        <v>9.82</v>
      </c>
      <c r="U35" s="2">
        <f t="shared" si="8"/>
        <v>6.2846519838764747</v>
      </c>
      <c r="V35">
        <v>7.2300000000000003E-2</v>
      </c>
      <c r="W35">
        <v>-17.04</v>
      </c>
      <c r="X35" s="2">
        <f t="shared" si="5"/>
        <v>17.04</v>
      </c>
      <c r="Y35" s="2">
        <f t="shared" si="9"/>
        <v>10.905343157357954</v>
      </c>
    </row>
    <row r="36" spans="1:25">
      <c r="A36" s="3" t="s">
        <v>451</v>
      </c>
      <c r="B36" s="3">
        <v>1</v>
      </c>
      <c r="C36">
        <f>88*9.81</f>
        <v>863.28000000000009</v>
      </c>
      <c r="D36" s="44">
        <v>1.81</v>
      </c>
      <c r="E36" s="3" t="s">
        <v>57</v>
      </c>
      <c r="F36">
        <v>4.82E-2</v>
      </c>
      <c r="G36">
        <v>1564.18</v>
      </c>
      <c r="H36" s="2">
        <f t="shared" si="2"/>
        <v>1.811903438050227</v>
      </c>
      <c r="I36">
        <v>0.1162</v>
      </c>
      <c r="J36">
        <v>1718.21</v>
      </c>
      <c r="K36" s="2">
        <f t="shared" si="3"/>
        <v>1.9903275878046518</v>
      </c>
      <c r="L36">
        <v>5.9499999999999997E-2</v>
      </c>
      <c r="M36">
        <v>1163.7594999999999</v>
      </c>
      <c r="N36" s="2">
        <f>M36/C36</f>
        <v>1.3480672551200072</v>
      </c>
      <c r="O36">
        <v>0.1162</v>
      </c>
      <c r="P36">
        <v>1346.5740000000001</v>
      </c>
      <c r="Q36" s="2">
        <f t="shared" si="7"/>
        <v>1.5598345843758687</v>
      </c>
      <c r="R36">
        <v>3.4000000000000002E-2</v>
      </c>
      <c r="S36">
        <v>13.47</v>
      </c>
      <c r="T36" s="2">
        <f t="shared" si="4"/>
        <v>13.47</v>
      </c>
      <c r="U36" s="2">
        <f t="shared" si="8"/>
        <v>8.6205969677002141</v>
      </c>
      <c r="V36">
        <v>6.5199999999999994E-2</v>
      </c>
      <c r="W36">
        <v>-28.01</v>
      </c>
      <c r="X36" s="2">
        <f t="shared" si="5"/>
        <v>28.01</v>
      </c>
      <c r="Y36" s="2">
        <f t="shared" si="9"/>
        <v>17.925977807370678</v>
      </c>
    </row>
    <row r="37" spans="1:25">
      <c r="A37" s="3" t="s">
        <v>452</v>
      </c>
      <c r="B37" s="3">
        <v>1</v>
      </c>
      <c r="C37">
        <f>115.5*9.81</f>
        <v>1133.0550000000001</v>
      </c>
      <c r="D37" s="44">
        <v>2.02</v>
      </c>
      <c r="E37" s="3" t="s">
        <v>58</v>
      </c>
      <c r="F37">
        <v>3.9600000000000003E-2</v>
      </c>
      <c r="G37">
        <v>928.57</v>
      </c>
      <c r="H37" s="2">
        <f t="shared" si="2"/>
        <v>0.81952773695892966</v>
      </c>
      <c r="I37">
        <v>8.9599999999999999E-2</v>
      </c>
      <c r="J37">
        <v>1217.17</v>
      </c>
      <c r="K37" s="2">
        <f t="shared" si="3"/>
        <v>1.0742373494667072</v>
      </c>
      <c r="L37">
        <v>3.5400000000000001E-2</v>
      </c>
      <c r="M37">
        <v>716.53650000000005</v>
      </c>
      <c r="N37" s="2">
        <f>M37/C37</f>
        <v>0.63239339661358007</v>
      </c>
      <c r="O37">
        <v>6.0400000000000002E-2</v>
      </c>
      <c r="P37">
        <v>664.86040000000003</v>
      </c>
      <c r="Q37" s="2">
        <f t="shared" si="7"/>
        <v>0.58678563706086639</v>
      </c>
      <c r="R37">
        <v>5.6300000000000003E-2</v>
      </c>
      <c r="S37">
        <v>-16.96</v>
      </c>
      <c r="T37" s="2">
        <f t="shared" si="4"/>
        <v>16.96</v>
      </c>
      <c r="U37" s="2">
        <f t="shared" si="8"/>
        <v>7.4100900697321812</v>
      </c>
      <c r="V37">
        <v>0.10829999999999999</v>
      </c>
      <c r="W37">
        <v>16.239999999999998</v>
      </c>
      <c r="X37" s="2">
        <f t="shared" si="5"/>
        <v>16.239999999999998</v>
      </c>
      <c r="Y37" s="2">
        <f t="shared" si="9"/>
        <v>7.0955107743190213</v>
      </c>
    </row>
    <row r="38" spans="1:25">
      <c r="A38" s="3" t="s">
        <v>453</v>
      </c>
      <c r="B38" s="3">
        <v>1</v>
      </c>
      <c r="C38">
        <f>115.5*9.81</f>
        <v>1133.0550000000001</v>
      </c>
      <c r="D38" s="44">
        <v>2.02</v>
      </c>
      <c r="E38" s="3" t="s">
        <v>58</v>
      </c>
      <c r="F38">
        <v>4.5999999999999999E-2</v>
      </c>
      <c r="G38">
        <v>2194.2399999999998</v>
      </c>
      <c r="H38" s="2">
        <f t="shared" si="2"/>
        <v>1.9365697163862299</v>
      </c>
      <c r="K38" s="2"/>
      <c r="L38">
        <v>4.8000000000000001E-2</v>
      </c>
      <c r="M38">
        <v>1423.1784</v>
      </c>
      <c r="N38" s="2">
        <f>M38/C38</f>
        <v>1.2560541191733852</v>
      </c>
      <c r="Q38" s="2"/>
      <c r="T38" s="2"/>
      <c r="U38" s="2"/>
      <c r="V38">
        <v>6.6000000000000003E-2</v>
      </c>
      <c r="W38">
        <v>-22.23</v>
      </c>
      <c r="X38" s="2">
        <f t="shared" si="5"/>
        <v>22.23</v>
      </c>
      <c r="Y38" s="2">
        <f t="shared" si="9"/>
        <v>9.712635745881272</v>
      </c>
    </row>
    <row r="39" spans="1:25">
      <c r="A39" s="3" t="s">
        <v>454</v>
      </c>
      <c r="B39" s="3">
        <v>1</v>
      </c>
      <c r="C39">
        <f>115.5*9.81</f>
        <v>1133.0550000000001</v>
      </c>
      <c r="D39" s="44">
        <v>2.02</v>
      </c>
      <c r="E39" s="3" t="s">
        <v>58</v>
      </c>
      <c r="F39">
        <v>4.0800000000000003E-2</v>
      </c>
      <c r="G39">
        <v>843.91</v>
      </c>
      <c r="H39" s="2">
        <f t="shared" si="2"/>
        <v>0.74480938701122179</v>
      </c>
      <c r="I39">
        <v>8.4599999999999995E-2</v>
      </c>
      <c r="J39">
        <v>1444.93</v>
      </c>
      <c r="K39" s="2">
        <f t="shared" si="3"/>
        <v>1.2752514220404128</v>
      </c>
      <c r="N39" s="2"/>
      <c r="O39">
        <v>6.7100000000000007E-2</v>
      </c>
      <c r="P39">
        <v>877.87530000000004</v>
      </c>
      <c r="Q39" s="2">
        <f>P39/C39</f>
        <v>0.77478613129989271</v>
      </c>
      <c r="R39">
        <v>2.92E-2</v>
      </c>
      <c r="S39">
        <v>-9.1300000000000008</v>
      </c>
      <c r="T39" s="2">
        <f t="shared" si="4"/>
        <v>9.1300000000000008</v>
      </c>
      <c r="U39" s="2">
        <f>ABS(T39/(C39*D39)*1000)</f>
        <v>3.9890402321140814</v>
      </c>
      <c r="V39">
        <v>0.105</v>
      </c>
      <c r="W39">
        <v>13.49</v>
      </c>
      <c r="X39" s="2">
        <f t="shared" si="5"/>
        <v>13.49</v>
      </c>
      <c r="Y39" s="2">
        <f t="shared" si="9"/>
        <v>5.8939926321159861</v>
      </c>
    </row>
    <row r="40" spans="1:25">
      <c r="A40" s="3" t="s">
        <v>455</v>
      </c>
      <c r="B40" s="3">
        <v>1</v>
      </c>
      <c r="C40">
        <f>99*9.91</f>
        <v>981.09</v>
      </c>
      <c r="D40" s="45">
        <v>1.87</v>
      </c>
      <c r="E40" s="3" t="s">
        <v>59</v>
      </c>
      <c r="H40" s="2"/>
      <c r="I40">
        <v>0.187</v>
      </c>
      <c r="J40">
        <v>1496.6</v>
      </c>
      <c r="K40" s="2">
        <f t="shared" si="3"/>
        <v>1.5254461874038059</v>
      </c>
      <c r="N40" s="2"/>
      <c r="O40">
        <v>6.2300000000000001E-2</v>
      </c>
      <c r="P40">
        <v>924.04309999999998</v>
      </c>
      <c r="Q40" s="2">
        <f>P40/C40</f>
        <v>0.94185355064265253</v>
      </c>
      <c r="R40">
        <v>3.6799999999999999E-2</v>
      </c>
      <c r="S40">
        <v>5.83</v>
      </c>
      <c r="T40" s="2">
        <f t="shared" si="4"/>
        <v>5.83</v>
      </c>
      <c r="U40" s="2">
        <f>ABS(T40/(C40*D40)*1000)</f>
        <v>3.1777380860303635</v>
      </c>
      <c r="V40">
        <v>0.19270000000000001</v>
      </c>
      <c r="W40">
        <v>-24.93</v>
      </c>
      <c r="X40" s="2">
        <f t="shared" si="5"/>
        <v>24.93</v>
      </c>
      <c r="Y40" s="2">
        <f t="shared" si="9"/>
        <v>13.588509517107541</v>
      </c>
    </row>
    <row r="41" spans="1:25">
      <c r="A41" s="3" t="s">
        <v>456</v>
      </c>
      <c r="B41" s="3">
        <v>1</v>
      </c>
      <c r="C41">
        <f>99*9.91</f>
        <v>981.09</v>
      </c>
      <c r="D41" s="45">
        <v>1.87</v>
      </c>
      <c r="E41" s="3" t="s">
        <v>59</v>
      </c>
      <c r="H41" s="2"/>
      <c r="I41">
        <v>0.16250000000000001</v>
      </c>
      <c r="J41">
        <v>1763.37</v>
      </c>
      <c r="K41" s="2">
        <f t="shared" si="3"/>
        <v>1.7973580405467386</v>
      </c>
      <c r="L41">
        <v>5.0000000000000001E-3</v>
      </c>
      <c r="M41">
        <v>3.6021999999999998</v>
      </c>
      <c r="N41" s="2">
        <f>M41/C41</f>
        <v>3.6716305333863355E-3</v>
      </c>
      <c r="O41">
        <v>0.17249999999999999</v>
      </c>
      <c r="P41">
        <v>1223.8563999999999</v>
      </c>
      <c r="Q41" s="2">
        <f>P41/C41</f>
        <v>1.2474455962246072</v>
      </c>
      <c r="R41">
        <v>0.04</v>
      </c>
      <c r="S41">
        <v>5.38</v>
      </c>
      <c r="T41" s="2">
        <f t="shared" si="4"/>
        <v>5.38</v>
      </c>
      <c r="U41" s="2">
        <f>ABS(T41/(C41*D41)*1000)</f>
        <v>2.932458130847917</v>
      </c>
      <c r="V41">
        <v>0.12</v>
      </c>
      <c r="W41">
        <v>-23.79</v>
      </c>
      <c r="X41" s="2">
        <f t="shared" si="5"/>
        <v>23.79</v>
      </c>
      <c r="Y41" s="2">
        <f t="shared" si="9"/>
        <v>12.967133630645343</v>
      </c>
    </row>
    <row r="42" spans="1:25">
      <c r="A42" s="3" t="s">
        <v>457</v>
      </c>
      <c r="B42" s="3">
        <v>1</v>
      </c>
      <c r="C42">
        <f>99*9.91</f>
        <v>981.09</v>
      </c>
      <c r="D42" s="45">
        <v>1.87</v>
      </c>
      <c r="E42" s="3" t="s">
        <v>59</v>
      </c>
      <c r="H42" s="2"/>
      <c r="I42">
        <v>0.1628</v>
      </c>
      <c r="J42">
        <v>1675.95</v>
      </c>
      <c r="K42" s="2">
        <f t="shared" si="3"/>
        <v>1.7082530654679999</v>
      </c>
      <c r="N42" s="2"/>
      <c r="O42">
        <v>0.1731</v>
      </c>
      <c r="P42">
        <v>1089.6985</v>
      </c>
      <c r="Q42" s="2">
        <f>P42/C42</f>
        <v>1.1107018724072204</v>
      </c>
      <c r="R42">
        <v>5.1700000000000003E-2</v>
      </c>
      <c r="S42">
        <v>8.9700000000000006</v>
      </c>
      <c r="T42" s="2">
        <f t="shared" si="4"/>
        <v>8.9700000000000006</v>
      </c>
      <c r="U42" s="2">
        <f>ABS(T42/(C42*D42)*1000)</f>
        <v>4.8892471066367689</v>
      </c>
      <c r="V42">
        <v>0.12139999999999999</v>
      </c>
      <c r="W42">
        <v>-11.2</v>
      </c>
      <c r="X42" s="2">
        <f t="shared" si="5"/>
        <v>11.2</v>
      </c>
      <c r="Y42" s="2">
        <f t="shared" si="9"/>
        <v>6.104745551207559</v>
      </c>
    </row>
    <row r="43" spans="1:25">
      <c r="A43" s="3"/>
      <c r="B43" s="3">
        <v>2</v>
      </c>
      <c r="C43">
        <f>81.7*9.81</f>
        <v>801.47700000000009</v>
      </c>
      <c r="D43" s="45">
        <v>1.74</v>
      </c>
      <c r="E43" s="3" t="s">
        <v>48</v>
      </c>
      <c r="H43" s="2"/>
      <c r="K43" s="2"/>
      <c r="N43" s="2"/>
      <c r="Q43" s="2"/>
      <c r="T43" s="2"/>
      <c r="U43" s="2"/>
      <c r="X43" s="2"/>
      <c r="Y43" s="2"/>
    </row>
    <row r="44" spans="1:25">
      <c r="A44" s="3"/>
      <c r="B44" s="3">
        <v>2</v>
      </c>
      <c r="C44">
        <f>81.7*9.81</f>
        <v>801.47700000000009</v>
      </c>
      <c r="D44" s="45">
        <v>1.74</v>
      </c>
      <c r="E44" s="3" t="s">
        <v>48</v>
      </c>
      <c r="H44" s="2"/>
      <c r="K44" s="2"/>
      <c r="N44" s="2"/>
      <c r="Q44" s="2"/>
      <c r="T44" s="2"/>
      <c r="U44" s="2"/>
      <c r="X44" s="2"/>
      <c r="Y44" s="2"/>
    </row>
    <row r="45" spans="1:25">
      <c r="A45" s="3"/>
      <c r="B45" s="3">
        <v>2</v>
      </c>
      <c r="C45">
        <f>81.7*9.81</f>
        <v>801.47700000000009</v>
      </c>
      <c r="D45" s="45">
        <v>1.74</v>
      </c>
      <c r="E45" s="3" t="s">
        <v>48</v>
      </c>
      <c r="H45" s="2"/>
      <c r="K45" s="2"/>
      <c r="N45" s="2"/>
      <c r="Q45" s="2"/>
      <c r="T45" s="2"/>
      <c r="U45" s="2"/>
      <c r="X45" s="2"/>
      <c r="Y45" s="2"/>
    </row>
    <row r="46" spans="1:25">
      <c r="A46" s="3" t="s">
        <v>458</v>
      </c>
      <c r="B46" s="3">
        <v>2</v>
      </c>
      <c r="C46">
        <f>75.5*9.81</f>
        <v>740.65500000000009</v>
      </c>
      <c r="D46" s="44">
        <v>1.78</v>
      </c>
      <c r="E46" s="3" t="s">
        <v>49</v>
      </c>
      <c r="H46" s="2"/>
      <c r="I46">
        <v>6.2300000000000001E-2</v>
      </c>
      <c r="J46">
        <v>1177.77</v>
      </c>
      <c r="K46" s="2">
        <f t="shared" si="3"/>
        <v>1.5901735625898696</v>
      </c>
      <c r="L46">
        <v>5.9499999999999997E-2</v>
      </c>
      <c r="M46">
        <v>878.79200000000003</v>
      </c>
      <c r="N46" s="2">
        <f>M46/C46</f>
        <v>1.1865065381317887</v>
      </c>
      <c r="O46">
        <v>0.1757</v>
      </c>
      <c r="P46">
        <v>666.99890000000005</v>
      </c>
      <c r="Q46" s="2">
        <f t="shared" ref="Q46:Q51" si="10">P46/C46</f>
        <v>0.90055275398127332</v>
      </c>
      <c r="R46">
        <v>4.82E-2</v>
      </c>
      <c r="S46">
        <v>-5.51</v>
      </c>
      <c r="T46" s="2">
        <f t="shared" si="4"/>
        <v>5.51</v>
      </c>
      <c r="U46" s="2">
        <f t="shared" ref="U46:U51" si="11">ABS(T46/(C46*D46)*1000)</f>
        <v>4.1794163517123728</v>
      </c>
      <c r="V46">
        <v>8.7800000000000003E-2</v>
      </c>
      <c r="W46">
        <v>-9.73</v>
      </c>
      <c r="X46" s="2">
        <f t="shared" si="5"/>
        <v>9.73</v>
      </c>
      <c r="Y46" s="2">
        <f t="shared" ref="Y46:Y51" si="12">ABS(X46/(C46*D46)*1000)</f>
        <v>7.380348657379562</v>
      </c>
    </row>
    <row r="47" spans="1:25">
      <c r="A47" s="3" t="s">
        <v>459</v>
      </c>
      <c r="B47" s="3">
        <v>2</v>
      </c>
      <c r="C47">
        <f>75.5*9.81</f>
        <v>740.65500000000009</v>
      </c>
      <c r="D47" s="44">
        <v>1.78</v>
      </c>
      <c r="E47" s="3" t="s">
        <v>49</v>
      </c>
      <c r="F47">
        <v>5.8299999999999998E-2</v>
      </c>
      <c r="G47">
        <v>1175.4100000000001</v>
      </c>
      <c r="H47" s="2">
        <f t="shared" si="2"/>
        <v>1.5869871937676785</v>
      </c>
      <c r="I47">
        <v>0.17499999999999999</v>
      </c>
      <c r="J47">
        <v>1213.3800000000001</v>
      </c>
      <c r="K47" s="2">
        <f t="shared" si="3"/>
        <v>1.6382526277416611</v>
      </c>
      <c r="N47" s="2"/>
      <c r="O47">
        <v>6.13E-2</v>
      </c>
      <c r="P47">
        <v>822.52689999999996</v>
      </c>
      <c r="Q47" s="2">
        <f t="shared" si="10"/>
        <v>1.1105398599887935</v>
      </c>
      <c r="R47">
        <v>3.2099999999999997E-2</v>
      </c>
      <c r="S47">
        <v>6.6</v>
      </c>
      <c r="T47" s="2">
        <f t="shared" si="4"/>
        <v>6.6</v>
      </c>
      <c r="U47" s="2">
        <f t="shared" si="11"/>
        <v>5.0061974448823339</v>
      </c>
      <c r="V47">
        <v>7.2900000000000006E-2</v>
      </c>
      <c r="W47">
        <v>-14.24</v>
      </c>
      <c r="X47" s="2">
        <f t="shared" si="5"/>
        <v>14.24</v>
      </c>
      <c r="Y47" s="2">
        <f t="shared" si="12"/>
        <v>10.801250244715824</v>
      </c>
    </row>
    <row r="48" spans="1:25">
      <c r="A48" s="3" t="s">
        <v>460</v>
      </c>
      <c r="B48" s="3">
        <v>2</v>
      </c>
      <c r="C48">
        <f>75.5*9.81</f>
        <v>740.65500000000009</v>
      </c>
      <c r="D48" s="44">
        <v>1.78</v>
      </c>
      <c r="E48" s="3" t="s">
        <v>49</v>
      </c>
      <c r="H48" s="2"/>
      <c r="I48">
        <v>7.7100000000000002E-2</v>
      </c>
      <c r="J48">
        <v>1112.9100000000001</v>
      </c>
      <c r="K48" s="2">
        <f t="shared" si="3"/>
        <v>1.5026024262308362</v>
      </c>
      <c r="N48" s="2"/>
      <c r="O48">
        <v>7.3999999999999996E-2</v>
      </c>
      <c r="P48">
        <v>880.61869999999999</v>
      </c>
      <c r="Q48" s="2">
        <f t="shared" si="10"/>
        <v>1.1889728686095413</v>
      </c>
      <c r="R48">
        <v>2.1600000000000001E-2</v>
      </c>
      <c r="S48">
        <v>-1.53</v>
      </c>
      <c r="T48" s="2">
        <f t="shared" si="4"/>
        <v>1.53</v>
      </c>
      <c r="U48" s="2">
        <f t="shared" si="11"/>
        <v>1.1605275894954503</v>
      </c>
      <c r="V48">
        <v>6.7799999999999999E-2</v>
      </c>
      <c r="W48">
        <v>-12.22</v>
      </c>
      <c r="X48" s="2">
        <f t="shared" si="5"/>
        <v>12.22</v>
      </c>
      <c r="Y48" s="2">
        <f t="shared" si="12"/>
        <v>9.2690504206760806</v>
      </c>
    </row>
    <row r="49" spans="1:25">
      <c r="A49" s="3" t="s">
        <v>461</v>
      </c>
      <c r="B49" s="3">
        <v>2</v>
      </c>
      <c r="C49">
        <f>72*9.81</f>
        <v>706.32</v>
      </c>
      <c r="D49" s="44">
        <v>1.7</v>
      </c>
      <c r="E49" s="3" t="s">
        <v>50</v>
      </c>
      <c r="H49" s="2"/>
      <c r="I49">
        <v>0.13869999999999999</v>
      </c>
      <c r="J49">
        <v>1131.68</v>
      </c>
      <c r="K49" s="2">
        <f t="shared" si="3"/>
        <v>1.6022199569600182</v>
      </c>
      <c r="N49" s="2"/>
      <c r="O49">
        <v>6.6699999999999995E-2</v>
      </c>
      <c r="P49">
        <v>775.64580000000001</v>
      </c>
      <c r="Q49" s="2">
        <f t="shared" si="10"/>
        <v>1.0981506965681278</v>
      </c>
      <c r="R49">
        <v>4.2700000000000002E-2</v>
      </c>
      <c r="S49">
        <v>2.77</v>
      </c>
      <c r="T49" s="2">
        <f t="shared" si="4"/>
        <v>2.77</v>
      </c>
      <c r="U49" s="2">
        <f t="shared" si="11"/>
        <v>2.3069030534402</v>
      </c>
      <c r="V49">
        <v>0.1467</v>
      </c>
      <c r="W49">
        <v>-19.23</v>
      </c>
      <c r="X49" s="2">
        <f t="shared" si="5"/>
        <v>19.23</v>
      </c>
      <c r="Y49" s="2">
        <f t="shared" si="12"/>
        <v>16.015070656193156</v>
      </c>
    </row>
    <row r="50" spans="1:25">
      <c r="A50" s="3" t="s">
        <v>462</v>
      </c>
      <c r="B50" s="3">
        <v>2</v>
      </c>
      <c r="C50">
        <f>72*9.81</f>
        <v>706.32</v>
      </c>
      <c r="D50" s="44">
        <v>1.7</v>
      </c>
      <c r="E50" s="3" t="s">
        <v>50</v>
      </c>
      <c r="H50" s="2"/>
      <c r="I50">
        <v>0.12570000000000001</v>
      </c>
      <c r="J50">
        <v>1400.91</v>
      </c>
      <c r="K50" s="2">
        <f t="shared" si="3"/>
        <v>1.983392796466191</v>
      </c>
      <c r="N50" s="2"/>
      <c r="O50">
        <v>0.1305</v>
      </c>
      <c r="P50">
        <v>1056.8723</v>
      </c>
      <c r="Q50" s="2">
        <f t="shared" si="10"/>
        <v>1.49630804734398</v>
      </c>
      <c r="R50">
        <v>3.1399999999999997E-2</v>
      </c>
      <c r="S50">
        <v>3.7</v>
      </c>
      <c r="T50" s="2">
        <f t="shared" si="4"/>
        <v>3.7</v>
      </c>
      <c r="U50" s="2">
        <f t="shared" si="11"/>
        <v>3.0814228511656108</v>
      </c>
      <c r="V50">
        <v>0.13289999999999999</v>
      </c>
      <c r="W50">
        <v>-24.75</v>
      </c>
      <c r="X50" s="2">
        <f t="shared" si="5"/>
        <v>24.75</v>
      </c>
      <c r="Y50" s="2">
        <f t="shared" si="12"/>
        <v>20.612220423337529</v>
      </c>
    </row>
    <row r="51" spans="1:25">
      <c r="A51" s="3" t="s">
        <v>463</v>
      </c>
      <c r="B51" s="3">
        <v>2</v>
      </c>
      <c r="C51">
        <f>72*9.81</f>
        <v>706.32</v>
      </c>
      <c r="D51" s="44">
        <v>1.7</v>
      </c>
      <c r="E51" s="3" t="s">
        <v>50</v>
      </c>
      <c r="H51" s="2"/>
      <c r="I51">
        <v>0.11700000000000001</v>
      </c>
      <c r="J51">
        <v>1432.18</v>
      </c>
      <c r="K51" s="2">
        <f t="shared" si="3"/>
        <v>2.0276645146675727</v>
      </c>
      <c r="N51" s="2"/>
      <c r="O51">
        <v>0.1147</v>
      </c>
      <c r="P51">
        <v>1097.6864</v>
      </c>
      <c r="Q51" s="2">
        <f t="shared" si="10"/>
        <v>1.5540921961717069</v>
      </c>
      <c r="R51">
        <v>2.7E-2</v>
      </c>
      <c r="S51">
        <v>1.24</v>
      </c>
      <c r="T51" s="2">
        <f t="shared" si="4"/>
        <v>1.24</v>
      </c>
      <c r="U51" s="2">
        <f t="shared" si="11"/>
        <v>1.0326930636338802</v>
      </c>
      <c r="V51">
        <v>0.126</v>
      </c>
      <c r="W51">
        <v>-24.92</v>
      </c>
      <c r="X51" s="2">
        <f t="shared" si="5"/>
        <v>24.92</v>
      </c>
      <c r="Y51" s="2">
        <f t="shared" si="12"/>
        <v>20.753799311093786</v>
      </c>
    </row>
    <row r="52" spans="1:25">
      <c r="A52" s="3"/>
      <c r="B52" s="3">
        <v>2</v>
      </c>
      <c r="C52">
        <f>78*9.81</f>
        <v>765.18000000000006</v>
      </c>
      <c r="D52" s="44">
        <v>1.8</v>
      </c>
      <c r="E52" s="3" t="s">
        <v>51</v>
      </c>
      <c r="H52" s="2"/>
      <c r="K52" s="2"/>
      <c r="N52" s="2"/>
      <c r="Q52" s="2"/>
      <c r="T52" s="2"/>
      <c r="U52" s="2"/>
      <c r="X52" s="2"/>
      <c r="Y52" s="2"/>
    </row>
    <row r="53" spans="1:25">
      <c r="A53" s="3"/>
      <c r="B53" s="3">
        <v>2</v>
      </c>
      <c r="C53">
        <f>78*9.81</f>
        <v>765.18000000000006</v>
      </c>
      <c r="D53" s="44">
        <v>1.8</v>
      </c>
      <c r="E53" s="3" t="s">
        <v>51</v>
      </c>
      <c r="H53" s="2"/>
      <c r="K53" s="2"/>
      <c r="N53" s="2"/>
      <c r="Q53" s="2"/>
      <c r="T53" s="2"/>
      <c r="U53" s="2"/>
      <c r="X53" s="2"/>
      <c r="Y53" s="2"/>
    </row>
    <row r="54" spans="1:25">
      <c r="A54" s="3"/>
      <c r="B54" s="3">
        <v>2</v>
      </c>
      <c r="C54">
        <f>78*9.81</f>
        <v>765.18000000000006</v>
      </c>
      <c r="D54" s="44">
        <v>1.8</v>
      </c>
      <c r="E54" s="3" t="s">
        <v>51</v>
      </c>
      <c r="H54" s="2"/>
      <c r="K54" s="2"/>
      <c r="N54" s="2"/>
      <c r="Q54" s="2"/>
      <c r="T54" s="2"/>
      <c r="U54" s="2"/>
      <c r="X54" s="2"/>
      <c r="Y54" s="2"/>
    </row>
    <row r="55" spans="1:25">
      <c r="A55" s="3" t="s">
        <v>464</v>
      </c>
      <c r="B55" s="3">
        <v>2</v>
      </c>
      <c r="C55">
        <f>85*9.81</f>
        <v>833.85</v>
      </c>
      <c r="D55" s="44">
        <v>1.95</v>
      </c>
      <c r="E55" s="3" t="s">
        <v>90</v>
      </c>
      <c r="F55">
        <v>5.2400000000000002E-2</v>
      </c>
      <c r="G55">
        <v>1292.6500000000001</v>
      </c>
      <c r="H55" s="2">
        <f t="shared" si="2"/>
        <v>1.5502188643041315</v>
      </c>
      <c r="I55">
        <v>0.16339999999999999</v>
      </c>
      <c r="J55">
        <v>1615.27</v>
      </c>
      <c r="K55" s="2">
        <f t="shared" si="3"/>
        <v>1.937122983750075</v>
      </c>
      <c r="N55" s="2"/>
      <c r="O55">
        <v>6.1699999999999998E-2</v>
      </c>
      <c r="P55">
        <v>1188.7429999999999</v>
      </c>
      <c r="Q55" s="2">
        <f t="shared" ref="Q55:Q72" si="13">P55/C55</f>
        <v>1.4256077232116087</v>
      </c>
      <c r="R55">
        <v>2.47E-2</v>
      </c>
      <c r="S55">
        <v>5.71</v>
      </c>
      <c r="T55" s="2">
        <f t="shared" si="4"/>
        <v>5.71</v>
      </c>
      <c r="U55" s="2">
        <f t="shared" ref="U55:U72" si="14">ABS(T55/(C55*D55)*1000)</f>
        <v>3.5116689191163015</v>
      </c>
      <c r="V55">
        <v>0.17879999999999999</v>
      </c>
      <c r="W55">
        <v>-35.58</v>
      </c>
      <c r="X55" s="2">
        <f t="shared" si="5"/>
        <v>35.58</v>
      </c>
      <c r="Y55" s="2">
        <f t="shared" ref="Y55:Y72" si="15">ABS(X55/(C55*D55)*1000)</f>
        <v>21.881817888293874</v>
      </c>
    </row>
    <row r="56" spans="1:25">
      <c r="A56" s="3" t="s">
        <v>465</v>
      </c>
      <c r="B56" s="3">
        <v>2</v>
      </c>
      <c r="C56">
        <f>85*9.81</f>
        <v>833.85</v>
      </c>
      <c r="D56" s="44">
        <v>1.95</v>
      </c>
      <c r="E56" s="3" t="s">
        <v>90</v>
      </c>
      <c r="H56" s="2"/>
      <c r="I56">
        <v>0.1615</v>
      </c>
      <c r="J56">
        <v>1716.23</v>
      </c>
      <c r="K56" s="2">
        <f t="shared" si="3"/>
        <v>2.0581999160520477</v>
      </c>
      <c r="N56" s="2"/>
      <c r="O56">
        <v>7.5999999999999998E-2</v>
      </c>
      <c r="P56">
        <v>1386.4703</v>
      </c>
      <c r="Q56" s="2">
        <f t="shared" si="13"/>
        <v>1.662733465251544</v>
      </c>
      <c r="R56">
        <v>1.9E-2</v>
      </c>
      <c r="S56">
        <v>1.02</v>
      </c>
      <c r="T56" s="2">
        <f t="shared" si="4"/>
        <v>1.02</v>
      </c>
      <c r="U56" s="2">
        <f t="shared" si="14"/>
        <v>0.6273033795969577</v>
      </c>
      <c r="V56">
        <v>0.17730000000000001</v>
      </c>
      <c r="W56">
        <v>-44.27</v>
      </c>
      <c r="X56" s="2">
        <f t="shared" si="5"/>
        <v>44.27</v>
      </c>
      <c r="Y56" s="2">
        <f t="shared" si="15"/>
        <v>27.226196681134621</v>
      </c>
    </row>
    <row r="57" spans="1:25">
      <c r="A57" s="3" t="s">
        <v>466</v>
      </c>
      <c r="B57" s="3">
        <v>2</v>
      </c>
      <c r="C57">
        <f>85*9.81</f>
        <v>833.85</v>
      </c>
      <c r="D57" s="44">
        <v>1.95</v>
      </c>
      <c r="E57" s="3" t="s">
        <v>90</v>
      </c>
      <c r="F57">
        <v>5.3800000000000001E-2</v>
      </c>
      <c r="G57">
        <v>1268.23</v>
      </c>
      <c r="H57" s="2">
        <f t="shared" si="2"/>
        <v>1.5209330215266534</v>
      </c>
      <c r="I57">
        <v>0.1502</v>
      </c>
      <c r="J57">
        <v>1698.56</v>
      </c>
      <c r="K57" s="2">
        <f t="shared" si="3"/>
        <v>2.0370090543862802</v>
      </c>
      <c r="N57" s="2"/>
      <c r="O57">
        <v>0.14449999999999999</v>
      </c>
      <c r="P57">
        <v>1258.8178</v>
      </c>
      <c r="Q57" s="2">
        <f t="shared" si="13"/>
        <v>1.509645379864484</v>
      </c>
      <c r="R57">
        <v>3.4000000000000002E-2</v>
      </c>
      <c r="S57">
        <v>8.11</v>
      </c>
      <c r="T57" s="2">
        <f t="shared" si="4"/>
        <v>8.11</v>
      </c>
      <c r="U57" s="2">
        <f t="shared" si="14"/>
        <v>4.9876768711091435</v>
      </c>
      <c r="V57">
        <v>0.1615</v>
      </c>
      <c r="W57">
        <v>-42.31</v>
      </c>
      <c r="X57" s="2">
        <f t="shared" si="5"/>
        <v>42.31</v>
      </c>
      <c r="Y57" s="2">
        <f t="shared" si="15"/>
        <v>26.020790187007133</v>
      </c>
    </row>
    <row r="58" spans="1:25">
      <c r="A58" s="3" t="s">
        <v>467</v>
      </c>
      <c r="B58" s="3">
        <v>2</v>
      </c>
      <c r="C58">
        <f>67*9.81</f>
        <v>657.27</v>
      </c>
      <c r="D58" s="44">
        <v>1.79</v>
      </c>
      <c r="E58" s="3" t="s">
        <v>52</v>
      </c>
      <c r="F58">
        <v>5.1700000000000003E-2</v>
      </c>
      <c r="G58">
        <v>1440.73</v>
      </c>
      <c r="H58" s="2">
        <f t="shared" si="2"/>
        <v>2.1919911147625788</v>
      </c>
      <c r="I58">
        <v>0.1343</v>
      </c>
      <c r="J58">
        <v>1173.03</v>
      </c>
      <c r="K58" s="2">
        <f t="shared" si="3"/>
        <v>1.7847003514537405</v>
      </c>
      <c r="L58">
        <v>5.4300000000000001E-2</v>
      </c>
      <c r="M58">
        <v>1442.2056</v>
      </c>
      <c r="N58" s="2">
        <f t="shared" ref="N58:N64" si="16">M58/C58</f>
        <v>2.1942361586562602</v>
      </c>
      <c r="O58">
        <v>0.12920000000000001</v>
      </c>
      <c r="P58">
        <v>773.76499999999999</v>
      </c>
      <c r="Q58" s="2">
        <f t="shared" si="13"/>
        <v>1.1772407077761042</v>
      </c>
      <c r="R58">
        <v>7.7999999999999996E-3</v>
      </c>
      <c r="S58">
        <v>10.01</v>
      </c>
      <c r="T58" s="2">
        <f t="shared" si="4"/>
        <v>10.01</v>
      </c>
      <c r="U58" s="2">
        <f t="shared" si="14"/>
        <v>8.5081911101217464</v>
      </c>
      <c r="V58">
        <v>6.2E-2</v>
      </c>
      <c r="W58">
        <v>-32.090000000000003</v>
      </c>
      <c r="X58" s="2">
        <f t="shared" si="5"/>
        <v>32.090000000000003</v>
      </c>
      <c r="Y58" s="2">
        <f t="shared" si="15"/>
        <v>27.275509762618068</v>
      </c>
    </row>
    <row r="59" spans="1:25">
      <c r="A59" s="3" t="s">
        <v>467</v>
      </c>
      <c r="B59" s="3">
        <v>2</v>
      </c>
      <c r="C59">
        <f>67*9.81</f>
        <v>657.27</v>
      </c>
      <c r="D59" s="44">
        <v>1.79</v>
      </c>
      <c r="E59" s="3" t="s">
        <v>52</v>
      </c>
      <c r="F59">
        <v>5.1700000000000003E-2</v>
      </c>
      <c r="G59">
        <v>1440.73</v>
      </c>
      <c r="H59" s="2">
        <f t="shared" si="2"/>
        <v>2.1919911147625788</v>
      </c>
      <c r="I59">
        <v>0.1343</v>
      </c>
      <c r="J59">
        <v>1173.03</v>
      </c>
      <c r="K59" s="2">
        <f t="shared" si="3"/>
        <v>1.7847003514537405</v>
      </c>
      <c r="L59">
        <v>5.4300000000000001E-2</v>
      </c>
      <c r="M59">
        <v>1442.2056</v>
      </c>
      <c r="N59" s="2">
        <f t="shared" si="16"/>
        <v>2.1942361586562602</v>
      </c>
      <c r="O59">
        <v>0.12920000000000001</v>
      </c>
      <c r="P59">
        <v>773.76499999999999</v>
      </c>
      <c r="Q59" s="2">
        <f t="shared" si="13"/>
        <v>1.1772407077761042</v>
      </c>
      <c r="R59">
        <v>7.7999999999999996E-3</v>
      </c>
      <c r="S59">
        <v>10.01</v>
      </c>
      <c r="T59" s="2">
        <f t="shared" si="4"/>
        <v>10.01</v>
      </c>
      <c r="U59" s="2">
        <f t="shared" si="14"/>
        <v>8.5081911101217464</v>
      </c>
      <c r="V59">
        <v>6.2E-2</v>
      </c>
      <c r="W59">
        <v>-32.090000000000003</v>
      </c>
      <c r="X59" s="2">
        <f t="shared" si="5"/>
        <v>32.090000000000003</v>
      </c>
      <c r="Y59" s="2">
        <f t="shared" si="15"/>
        <v>27.275509762618068</v>
      </c>
    </row>
    <row r="60" spans="1:25">
      <c r="A60" s="3" t="s">
        <v>468</v>
      </c>
      <c r="B60" s="3">
        <v>2</v>
      </c>
      <c r="C60">
        <f>67*9.81</f>
        <v>657.27</v>
      </c>
      <c r="D60" s="44">
        <v>1.79</v>
      </c>
      <c r="E60" s="3" t="s">
        <v>52</v>
      </c>
      <c r="H60" s="2"/>
      <c r="I60">
        <v>6.4000000000000001E-2</v>
      </c>
      <c r="J60">
        <v>1266.21</v>
      </c>
      <c r="K60" s="2">
        <f t="shared" si="3"/>
        <v>1.9264685745584007</v>
      </c>
      <c r="L60">
        <v>5.8700000000000002E-2</v>
      </c>
      <c r="M60">
        <v>1179.9780000000001</v>
      </c>
      <c r="N60" s="2">
        <f t="shared" si="16"/>
        <v>1.7952713496736503</v>
      </c>
      <c r="O60">
        <v>0.1227</v>
      </c>
      <c r="P60">
        <v>774.67</v>
      </c>
      <c r="Q60" s="2">
        <f t="shared" si="13"/>
        <v>1.178617615287477</v>
      </c>
      <c r="R60">
        <v>2.1299999999999999E-2</v>
      </c>
      <c r="S60">
        <v>-10.09</v>
      </c>
      <c r="T60" s="2">
        <f t="shared" si="4"/>
        <v>10.09</v>
      </c>
      <c r="U60" s="2">
        <f t="shared" si="14"/>
        <v>8.5761886414713704</v>
      </c>
      <c r="V60">
        <v>6.4000000000000001E-2</v>
      </c>
      <c r="W60">
        <v>-28.81</v>
      </c>
      <c r="X60" s="2">
        <f t="shared" si="5"/>
        <v>28.81</v>
      </c>
      <c r="Y60" s="2">
        <f t="shared" si="15"/>
        <v>24.487610977283467</v>
      </c>
    </row>
    <row r="61" spans="1:25">
      <c r="A61" s="3" t="s">
        <v>469</v>
      </c>
      <c r="B61" s="3">
        <v>2</v>
      </c>
      <c r="C61">
        <f>72.5*9.81</f>
        <v>711.22500000000002</v>
      </c>
      <c r="D61" s="44">
        <v>1.79</v>
      </c>
      <c r="E61" s="3" t="s">
        <v>53</v>
      </c>
      <c r="F61">
        <v>2.93E-2</v>
      </c>
      <c r="G61">
        <v>1318.4</v>
      </c>
      <c r="H61" s="2">
        <f t="shared" si="2"/>
        <v>1.8537031178600303</v>
      </c>
      <c r="I61">
        <v>0.1013</v>
      </c>
      <c r="J61">
        <v>1129.27</v>
      </c>
      <c r="K61" s="2">
        <f t="shared" si="3"/>
        <v>1.5877816443460226</v>
      </c>
      <c r="L61">
        <v>3.5999999999999997E-2</v>
      </c>
      <c r="M61">
        <v>908.50160000000005</v>
      </c>
      <c r="N61" s="2">
        <f t="shared" si="16"/>
        <v>1.2773757952827869</v>
      </c>
      <c r="O61">
        <v>8.7800000000000003E-2</v>
      </c>
      <c r="P61">
        <v>951.77560000000005</v>
      </c>
      <c r="Q61" s="2">
        <f t="shared" si="13"/>
        <v>1.3382201131849978</v>
      </c>
      <c r="R61">
        <v>5.3999999999999999E-2</v>
      </c>
      <c r="S61">
        <v>-19.079999999999998</v>
      </c>
      <c r="T61" s="2">
        <f t="shared" si="4"/>
        <v>19.079999999999998</v>
      </c>
      <c r="U61" s="2">
        <f t="shared" si="14"/>
        <v>14.987124857949272</v>
      </c>
      <c r="V61">
        <v>8.7800000000000003E-2</v>
      </c>
      <c r="W61">
        <v>-22.01</v>
      </c>
      <c r="X61" s="2">
        <f t="shared" si="5"/>
        <v>22.01</v>
      </c>
      <c r="Y61" s="2">
        <f t="shared" si="15"/>
        <v>17.288606819888027</v>
      </c>
    </row>
    <row r="62" spans="1:25">
      <c r="A62" s="3" t="s">
        <v>470</v>
      </c>
      <c r="B62" s="3">
        <v>2</v>
      </c>
      <c r="C62">
        <f>72.5*9.81</f>
        <v>711.22500000000002</v>
      </c>
      <c r="D62" s="44">
        <v>1.79</v>
      </c>
      <c r="E62" s="3" t="s">
        <v>53</v>
      </c>
      <c r="F62">
        <v>3.6799999999999999E-2</v>
      </c>
      <c r="G62">
        <v>1452.59</v>
      </c>
      <c r="H62" s="2">
        <f t="shared" si="2"/>
        <v>2.0423775879644275</v>
      </c>
      <c r="I62">
        <v>0.1278</v>
      </c>
      <c r="J62">
        <v>1177.96</v>
      </c>
      <c r="K62" s="2">
        <f t="shared" si="3"/>
        <v>1.6562409926535204</v>
      </c>
      <c r="L62">
        <v>4.1200000000000001E-2</v>
      </c>
      <c r="M62">
        <v>994.5136</v>
      </c>
      <c r="N62" s="2">
        <f t="shared" si="16"/>
        <v>1.3983108017856514</v>
      </c>
      <c r="O62">
        <v>8.4500000000000006E-2</v>
      </c>
      <c r="P62">
        <v>915.3614</v>
      </c>
      <c r="Q62" s="2">
        <f t="shared" si="13"/>
        <v>1.2870208443179021</v>
      </c>
      <c r="R62">
        <v>3.0300000000000001E-2</v>
      </c>
      <c r="S62">
        <v>3.88</v>
      </c>
      <c r="T62" s="2">
        <f t="shared" si="4"/>
        <v>3.88</v>
      </c>
      <c r="U62" s="2">
        <f t="shared" si="14"/>
        <v>3.0476962499393698</v>
      </c>
      <c r="V62">
        <v>9.9699999999999997E-2</v>
      </c>
      <c r="W62">
        <v>-21.72</v>
      </c>
      <c r="X62" s="2">
        <f t="shared" si="5"/>
        <v>21.72</v>
      </c>
      <c r="Y62" s="2">
        <f t="shared" si="15"/>
        <v>17.060815089866782</v>
      </c>
    </row>
    <row r="63" spans="1:25">
      <c r="A63" s="3" t="s">
        <v>471</v>
      </c>
      <c r="B63" s="3">
        <v>2</v>
      </c>
      <c r="C63">
        <f>72.5*9.81</f>
        <v>711.22500000000002</v>
      </c>
      <c r="D63" s="44">
        <v>1.79</v>
      </c>
      <c r="E63" s="3" t="s">
        <v>53</v>
      </c>
      <c r="F63">
        <v>3.4700000000000002E-2</v>
      </c>
      <c r="G63">
        <v>1436.15</v>
      </c>
      <c r="H63" s="2">
        <f t="shared" si="2"/>
        <v>2.0192625399838309</v>
      </c>
      <c r="I63">
        <v>0.12570000000000001</v>
      </c>
      <c r="J63">
        <v>1462.27</v>
      </c>
      <c r="K63" s="2">
        <f t="shared" si="3"/>
        <v>2.0559879081865793</v>
      </c>
      <c r="L63">
        <v>3.9E-2</v>
      </c>
      <c r="M63">
        <v>983.44259999999997</v>
      </c>
      <c r="N63" s="2">
        <f t="shared" si="16"/>
        <v>1.3827447010439733</v>
      </c>
      <c r="O63">
        <v>0.12130000000000001</v>
      </c>
      <c r="P63">
        <v>1149.8875</v>
      </c>
      <c r="Q63" s="2">
        <f t="shared" si="13"/>
        <v>1.6167703609968715</v>
      </c>
      <c r="R63">
        <v>3.0300000000000001E-2</v>
      </c>
      <c r="S63">
        <v>2.78</v>
      </c>
      <c r="T63" s="2">
        <f t="shared" si="4"/>
        <v>2.78</v>
      </c>
      <c r="U63" s="2">
        <f t="shared" si="14"/>
        <v>2.1836586533070745</v>
      </c>
      <c r="V63">
        <v>0.1192</v>
      </c>
      <c r="W63">
        <v>-26.77</v>
      </c>
      <c r="X63" s="2">
        <f t="shared" si="5"/>
        <v>26.77</v>
      </c>
      <c r="Y63" s="2">
        <f t="shared" si="15"/>
        <v>21.02753314713323</v>
      </c>
    </row>
    <row r="64" spans="1:25">
      <c r="A64" s="3" t="s">
        <v>472</v>
      </c>
      <c r="B64" s="3">
        <v>2</v>
      </c>
      <c r="C64">
        <f>62*9.81</f>
        <v>608.22</v>
      </c>
      <c r="D64" s="44">
        <v>1.66</v>
      </c>
      <c r="E64" s="3" t="s">
        <v>54</v>
      </c>
      <c r="F64">
        <v>5.2299999999999999E-2</v>
      </c>
      <c r="G64">
        <v>916.41</v>
      </c>
      <c r="H64" s="2">
        <f t="shared" si="2"/>
        <v>1.5067080990431092</v>
      </c>
      <c r="I64">
        <v>0.16500000000000001</v>
      </c>
      <c r="J64">
        <v>1096.73</v>
      </c>
      <c r="K64" s="2">
        <f t="shared" si="3"/>
        <v>1.8031797704777877</v>
      </c>
      <c r="L64">
        <v>5.7799999999999997E-2</v>
      </c>
      <c r="M64">
        <v>685.14419999999996</v>
      </c>
      <c r="N64" s="2">
        <f t="shared" si="16"/>
        <v>1.1264743020617538</v>
      </c>
      <c r="O64">
        <v>0.15129999999999999</v>
      </c>
      <c r="P64">
        <v>674.53499999999997</v>
      </c>
      <c r="Q64" s="2">
        <f t="shared" si="13"/>
        <v>1.1090312715793627</v>
      </c>
      <c r="R64">
        <v>3.3000000000000002E-2</v>
      </c>
      <c r="S64">
        <v>1.85</v>
      </c>
      <c r="T64" s="2">
        <f t="shared" si="4"/>
        <v>1.85</v>
      </c>
      <c r="U64" s="2">
        <f t="shared" si="14"/>
        <v>1.8323268411517233</v>
      </c>
      <c r="V64">
        <v>0.1595</v>
      </c>
      <c r="W64">
        <v>-15.23</v>
      </c>
      <c r="X64" s="2">
        <f t="shared" si="5"/>
        <v>15.23</v>
      </c>
      <c r="Y64" s="2">
        <f t="shared" si="15"/>
        <v>15.084506913913918</v>
      </c>
    </row>
    <row r="65" spans="1:25">
      <c r="A65" s="3" t="s">
        <v>473</v>
      </c>
      <c r="B65" s="3">
        <v>2</v>
      </c>
      <c r="C65">
        <f>62*9.81</f>
        <v>608.22</v>
      </c>
      <c r="D65" s="44">
        <v>1.66</v>
      </c>
      <c r="E65" s="3" t="s">
        <v>54</v>
      </c>
      <c r="F65">
        <v>5.33E-2</v>
      </c>
      <c r="G65">
        <v>831.86</v>
      </c>
      <c r="H65" s="2">
        <f t="shared" si="2"/>
        <v>1.3676958995100457</v>
      </c>
      <c r="I65">
        <v>0.152</v>
      </c>
      <c r="J65">
        <v>1189.22</v>
      </c>
      <c r="K65" s="2">
        <f t="shared" si="3"/>
        <v>1.9552464568741574</v>
      </c>
      <c r="N65" s="2"/>
      <c r="O65">
        <v>0.14929999999999999</v>
      </c>
      <c r="P65">
        <v>759.3107</v>
      </c>
      <c r="Q65" s="2">
        <f t="shared" si="13"/>
        <v>1.2484145539442963</v>
      </c>
      <c r="R65">
        <v>2.93E-2</v>
      </c>
      <c r="S65">
        <v>4.2699999999999996</v>
      </c>
      <c r="T65" s="2">
        <f t="shared" si="4"/>
        <v>4.2699999999999996</v>
      </c>
      <c r="U65" s="2">
        <f t="shared" si="14"/>
        <v>4.2292084387664097</v>
      </c>
      <c r="V65">
        <v>0.16270000000000001</v>
      </c>
      <c r="W65">
        <v>-17.61</v>
      </c>
      <c r="X65" s="2">
        <f t="shared" si="5"/>
        <v>17.61</v>
      </c>
      <c r="Y65" s="2">
        <f t="shared" si="15"/>
        <v>17.441770633882079</v>
      </c>
    </row>
    <row r="66" spans="1:25">
      <c r="A66" s="3" t="s">
        <v>474</v>
      </c>
      <c r="B66" s="3">
        <v>2</v>
      </c>
      <c r="C66">
        <f>62*9.81</f>
        <v>608.22</v>
      </c>
      <c r="D66" s="44">
        <v>1.66</v>
      </c>
      <c r="E66" s="3" t="s">
        <v>54</v>
      </c>
      <c r="F66">
        <v>4.53E-2</v>
      </c>
      <c r="G66">
        <v>953.74</v>
      </c>
      <c r="H66" s="2">
        <f t="shared" si="2"/>
        <v>1.5680839170037157</v>
      </c>
      <c r="I66">
        <v>0.1643</v>
      </c>
      <c r="J66">
        <v>1234.1199999999999</v>
      </c>
      <c r="K66" s="2">
        <f t="shared" si="3"/>
        <v>2.0290684291868071</v>
      </c>
      <c r="L66">
        <v>5.67E-2</v>
      </c>
      <c r="M66">
        <v>645.33590000000004</v>
      </c>
      <c r="N66" s="2">
        <f>M66/C66</f>
        <v>1.0610238071750353</v>
      </c>
      <c r="O66">
        <v>0.1615</v>
      </c>
      <c r="P66">
        <v>740.6617</v>
      </c>
      <c r="Q66" s="2">
        <f t="shared" si="13"/>
        <v>1.2177529512347505</v>
      </c>
      <c r="R66">
        <v>3.4000000000000002E-2</v>
      </c>
      <c r="S66">
        <v>1.93</v>
      </c>
      <c r="T66" s="2">
        <f t="shared" si="4"/>
        <v>1.93</v>
      </c>
      <c r="U66" s="2">
        <f t="shared" si="14"/>
        <v>1.9115625964447709</v>
      </c>
      <c r="V66">
        <v>0.18129999999999999</v>
      </c>
      <c r="W66">
        <v>-14.24</v>
      </c>
      <c r="X66" s="2">
        <f t="shared" si="5"/>
        <v>14.24</v>
      </c>
      <c r="Y66" s="2">
        <f t="shared" si="15"/>
        <v>14.103964442162454</v>
      </c>
    </row>
    <row r="67" spans="1:25">
      <c r="A67" s="3" t="s">
        <v>475</v>
      </c>
      <c r="B67" s="3">
        <v>2</v>
      </c>
      <c r="C67">
        <f>55.5*9.81</f>
        <v>544.45500000000004</v>
      </c>
      <c r="D67" s="44">
        <v>1.55</v>
      </c>
      <c r="E67" s="3" t="s">
        <v>55</v>
      </c>
      <c r="H67" s="2"/>
      <c r="I67">
        <v>0.1305</v>
      </c>
      <c r="J67">
        <v>1019.42</v>
      </c>
      <c r="K67" s="2">
        <f t="shared" si="3"/>
        <v>1.8723677806246612</v>
      </c>
      <c r="L67">
        <v>5.8000000000000003E-2</v>
      </c>
      <c r="M67">
        <v>810.10829999999999</v>
      </c>
      <c r="N67" s="2">
        <f>M67/C67</f>
        <v>1.4879251728793013</v>
      </c>
      <c r="O67">
        <v>0.12809999999999999</v>
      </c>
      <c r="P67">
        <v>703.49739999999997</v>
      </c>
      <c r="Q67" s="2">
        <f t="shared" si="13"/>
        <v>1.2921130304616542</v>
      </c>
      <c r="R67">
        <v>2.9000000000000001E-2</v>
      </c>
      <c r="S67">
        <v>2.4900000000000002</v>
      </c>
      <c r="T67" s="2">
        <f t="shared" si="4"/>
        <v>2.4900000000000002</v>
      </c>
      <c r="U67" s="2">
        <f t="shared" si="14"/>
        <v>2.9505682065611034</v>
      </c>
      <c r="V67">
        <v>0.11840000000000001</v>
      </c>
      <c r="W67">
        <v>-16.59</v>
      </c>
      <c r="X67" s="2">
        <f t="shared" si="5"/>
        <v>16.59</v>
      </c>
      <c r="Y67" s="2">
        <f t="shared" si="15"/>
        <v>19.658605038895065</v>
      </c>
    </row>
    <row r="68" spans="1:25">
      <c r="A68" s="3" t="s">
        <v>476</v>
      </c>
      <c r="B68" s="3">
        <v>2</v>
      </c>
      <c r="C68">
        <f>55.5*9.81</f>
        <v>544.45500000000004</v>
      </c>
      <c r="D68" s="44">
        <v>1.55</v>
      </c>
      <c r="E68" s="3" t="s">
        <v>55</v>
      </c>
      <c r="F68">
        <v>4.9500000000000002E-2</v>
      </c>
      <c r="G68">
        <v>840.19</v>
      </c>
      <c r="H68" s="2">
        <f t="shared" si="2"/>
        <v>1.5431762037266625</v>
      </c>
      <c r="I68">
        <v>0.1192</v>
      </c>
      <c r="J68">
        <v>875.82</v>
      </c>
      <c r="K68" s="2">
        <f t="shared" si="3"/>
        <v>1.6086177921040306</v>
      </c>
      <c r="L68">
        <v>5.1799999999999999E-2</v>
      </c>
      <c r="M68">
        <v>712.75670000000002</v>
      </c>
      <c r="N68" s="2">
        <f>M68/C68</f>
        <v>1.3091195782938903</v>
      </c>
      <c r="O68">
        <v>0.1147</v>
      </c>
      <c r="P68">
        <v>519.40480000000002</v>
      </c>
      <c r="Q68" s="2">
        <f t="shared" si="13"/>
        <v>0.95399032059582511</v>
      </c>
      <c r="R68">
        <v>3.15E-2</v>
      </c>
      <c r="S68">
        <v>2.08</v>
      </c>
      <c r="T68" s="2">
        <f t="shared" si="4"/>
        <v>2.08</v>
      </c>
      <c r="U68" s="2">
        <f t="shared" si="14"/>
        <v>2.4647316745570662</v>
      </c>
      <c r="V68">
        <v>0.1192</v>
      </c>
      <c r="W68">
        <v>-12.33</v>
      </c>
      <c r="X68" s="2">
        <f t="shared" si="5"/>
        <v>12.33</v>
      </c>
      <c r="Y68" s="2">
        <f t="shared" si="15"/>
        <v>14.610644974657994</v>
      </c>
    </row>
    <row r="69" spans="1:25">
      <c r="A69" s="3" t="s">
        <v>477</v>
      </c>
      <c r="B69" s="3">
        <v>2</v>
      </c>
      <c r="C69">
        <f>55.5*9.81</f>
        <v>544.45500000000004</v>
      </c>
      <c r="D69" s="44">
        <v>1.55</v>
      </c>
      <c r="E69" s="3" t="s">
        <v>55</v>
      </c>
      <c r="H69" s="2"/>
      <c r="I69">
        <v>0.1192</v>
      </c>
      <c r="J69">
        <v>858.5</v>
      </c>
      <c r="K69" s="2">
        <f t="shared" ref="K69:K120" si="17">J69/C69</f>
        <v>1.5768061639621271</v>
      </c>
      <c r="L69">
        <v>8.9999999999999993E-3</v>
      </c>
      <c r="M69">
        <v>2.8673999999999999</v>
      </c>
      <c r="N69" s="2">
        <f>M69/C69</f>
        <v>5.2665509546243484E-3</v>
      </c>
      <c r="O69">
        <v>6.08E-2</v>
      </c>
      <c r="P69">
        <v>710.11059999999998</v>
      </c>
      <c r="Q69" s="2">
        <f t="shared" si="13"/>
        <v>1.3042594888466448</v>
      </c>
      <c r="R69">
        <v>3.8300000000000001E-2</v>
      </c>
      <c r="S69">
        <v>5.14</v>
      </c>
      <c r="T69" s="2">
        <f t="shared" ref="T69:T120" si="18">ABS(S69)</f>
        <v>5.14</v>
      </c>
      <c r="U69" s="2">
        <f t="shared" si="14"/>
        <v>6.0907311573189036</v>
      </c>
      <c r="V69">
        <v>0.11700000000000001</v>
      </c>
      <c r="W69">
        <v>-13.74</v>
      </c>
      <c r="X69" s="2">
        <f t="shared" ref="X69:X120" si="19">ABS(W69)</f>
        <v>13.74</v>
      </c>
      <c r="Y69" s="2">
        <f t="shared" si="15"/>
        <v>16.281448657891392</v>
      </c>
    </row>
    <row r="70" spans="1:25">
      <c r="A70" s="3" t="s">
        <v>478</v>
      </c>
      <c r="B70" s="3">
        <v>2</v>
      </c>
      <c r="C70">
        <f>97*9.81</f>
        <v>951.57</v>
      </c>
      <c r="D70" s="44">
        <v>1.75</v>
      </c>
      <c r="E70" s="3" t="s">
        <v>56</v>
      </c>
      <c r="H70" s="2"/>
      <c r="I70">
        <v>0.11600000000000001</v>
      </c>
      <c r="J70">
        <v>1954</v>
      </c>
      <c r="K70" s="2">
        <f t="shared" si="17"/>
        <v>2.0534485114074634</v>
      </c>
      <c r="N70" s="2"/>
      <c r="O70">
        <v>8.2199999999999995E-2</v>
      </c>
      <c r="P70">
        <v>1671.4206999999999</v>
      </c>
      <c r="Q70" s="2">
        <f t="shared" si="13"/>
        <v>1.7564873840074822</v>
      </c>
      <c r="R70">
        <v>3.1399999999999997E-2</v>
      </c>
      <c r="S70">
        <v>7.82</v>
      </c>
      <c r="T70" s="2">
        <f t="shared" si="18"/>
        <v>7.82</v>
      </c>
      <c r="U70" s="2">
        <f t="shared" si="14"/>
        <v>4.6959986428443816</v>
      </c>
      <c r="V70">
        <v>0.12330000000000001</v>
      </c>
      <c r="W70">
        <v>-29.77</v>
      </c>
      <c r="X70" s="2">
        <f t="shared" si="19"/>
        <v>29.77</v>
      </c>
      <c r="Y70" s="2">
        <f t="shared" si="15"/>
        <v>17.877222454920364</v>
      </c>
    </row>
    <row r="71" spans="1:25">
      <c r="A71" s="3" t="s">
        <v>479</v>
      </c>
      <c r="B71" s="3">
        <v>2</v>
      </c>
      <c r="C71">
        <f>97*9.81</f>
        <v>951.57</v>
      </c>
      <c r="D71" s="44">
        <v>1.75</v>
      </c>
      <c r="E71" s="3" t="s">
        <v>56</v>
      </c>
      <c r="H71" s="2"/>
      <c r="I71">
        <v>0.1283</v>
      </c>
      <c r="J71">
        <v>1899.9</v>
      </c>
      <c r="K71" s="2">
        <f t="shared" si="17"/>
        <v>1.9965951007282701</v>
      </c>
      <c r="N71" s="2"/>
      <c r="O71">
        <v>8.8700000000000001E-2</v>
      </c>
      <c r="P71">
        <v>1595.8054999999999</v>
      </c>
      <c r="Q71" s="2">
        <f t="shared" si="13"/>
        <v>1.6770237607322633</v>
      </c>
      <c r="R71">
        <v>3.5000000000000003E-2</v>
      </c>
      <c r="S71">
        <v>9.1199999999999992</v>
      </c>
      <c r="T71" s="2">
        <f t="shared" si="18"/>
        <v>9.1199999999999992</v>
      </c>
      <c r="U71" s="2">
        <f t="shared" si="14"/>
        <v>5.4766633788671042</v>
      </c>
      <c r="V71">
        <v>0.10970000000000001</v>
      </c>
      <c r="W71">
        <v>-37.36</v>
      </c>
      <c r="X71" s="2">
        <f t="shared" si="19"/>
        <v>37.36</v>
      </c>
      <c r="Y71" s="2">
        <f t="shared" si="15"/>
        <v>22.435103490622264</v>
      </c>
    </row>
    <row r="72" spans="1:25">
      <c r="A72" s="3" t="s">
        <v>480</v>
      </c>
      <c r="B72" s="3">
        <v>2</v>
      </c>
      <c r="C72">
        <f>97*9.81</f>
        <v>951.57</v>
      </c>
      <c r="D72" s="44">
        <v>1.75</v>
      </c>
      <c r="E72" s="3" t="s">
        <v>56</v>
      </c>
      <c r="H72" s="2"/>
      <c r="I72">
        <v>0.1283</v>
      </c>
      <c r="J72">
        <v>2025.76</v>
      </c>
      <c r="K72" s="2">
        <f t="shared" si="17"/>
        <v>2.1288607249072582</v>
      </c>
      <c r="N72" s="2"/>
      <c r="O72">
        <v>0.1237</v>
      </c>
      <c r="P72">
        <v>1757.9956999999999</v>
      </c>
      <c r="Q72" s="2">
        <f t="shared" si="13"/>
        <v>1.8474686045167459</v>
      </c>
      <c r="R72">
        <v>3.73E-2</v>
      </c>
      <c r="S72">
        <v>12.78</v>
      </c>
      <c r="T72" s="2">
        <f t="shared" si="18"/>
        <v>12.78</v>
      </c>
      <c r="U72" s="2">
        <f t="shared" si="14"/>
        <v>7.6745348664387718</v>
      </c>
      <c r="V72">
        <v>0.105</v>
      </c>
      <c r="W72">
        <v>-32.61</v>
      </c>
      <c r="X72" s="2">
        <f t="shared" si="19"/>
        <v>32.61</v>
      </c>
      <c r="Y72" s="2">
        <f t="shared" si="15"/>
        <v>19.582674647462312</v>
      </c>
    </row>
    <row r="73" spans="1:25">
      <c r="A73" s="3"/>
      <c r="B73" s="3">
        <v>2</v>
      </c>
      <c r="C73">
        <f>88*9.81</f>
        <v>863.28000000000009</v>
      </c>
      <c r="D73" s="44">
        <v>1.81</v>
      </c>
      <c r="E73" s="3" t="s">
        <v>57</v>
      </c>
      <c r="H73" s="2"/>
      <c r="K73" s="2"/>
      <c r="N73" s="2"/>
      <c r="Q73" s="2"/>
      <c r="T73" s="2"/>
      <c r="U73" s="2"/>
      <c r="X73" s="2"/>
      <c r="Y73" s="2"/>
    </row>
    <row r="74" spans="1:25">
      <c r="A74" s="3"/>
      <c r="B74" s="3">
        <v>2</v>
      </c>
      <c r="C74">
        <f>88*9.81</f>
        <v>863.28000000000009</v>
      </c>
      <c r="D74" s="44">
        <v>1.81</v>
      </c>
      <c r="E74" s="3" t="s">
        <v>57</v>
      </c>
      <c r="H74" s="2"/>
      <c r="K74" s="2"/>
      <c r="N74" s="2"/>
      <c r="Q74" s="2"/>
      <c r="T74" s="2"/>
      <c r="U74" s="2"/>
      <c r="X74" s="2"/>
      <c r="Y74" s="2"/>
    </row>
    <row r="75" spans="1:25">
      <c r="A75" s="3"/>
      <c r="B75" s="3">
        <v>2</v>
      </c>
      <c r="C75">
        <f>88*9.81</f>
        <v>863.28000000000009</v>
      </c>
      <c r="D75" s="44">
        <v>1.81</v>
      </c>
      <c r="E75" s="3" t="s">
        <v>57</v>
      </c>
      <c r="H75" s="2"/>
      <c r="K75" s="2"/>
      <c r="N75" s="2"/>
      <c r="Q75" s="2"/>
      <c r="T75" s="2"/>
      <c r="U75" s="2"/>
      <c r="X75" s="2"/>
      <c r="Y75" s="2"/>
    </row>
    <row r="76" spans="1:25">
      <c r="A76" s="3" t="s">
        <v>481</v>
      </c>
      <c r="B76" s="3">
        <v>2</v>
      </c>
      <c r="C76">
        <f>115.5*9.81</f>
        <v>1133.0550000000001</v>
      </c>
      <c r="D76" s="44">
        <v>2.02</v>
      </c>
      <c r="E76" s="3" t="s">
        <v>58</v>
      </c>
      <c r="F76">
        <v>0.04</v>
      </c>
      <c r="G76">
        <v>2554.5300000000002</v>
      </c>
      <c r="H76" s="2">
        <f>G76/C76</f>
        <v>2.2545507499635939</v>
      </c>
      <c r="I76">
        <v>9.8699999999999996E-2</v>
      </c>
      <c r="J76">
        <v>1906.06</v>
      </c>
      <c r="K76" s="2">
        <f t="shared" si="17"/>
        <v>1.6822307831482142</v>
      </c>
      <c r="L76">
        <v>4.8000000000000001E-2</v>
      </c>
      <c r="M76">
        <v>2203.3688000000002</v>
      </c>
      <c r="N76" s="2">
        <f>M76/C76</f>
        <v>1.9446265185714728</v>
      </c>
      <c r="Q76" s="2"/>
      <c r="R76">
        <v>5.8700000000000002E-2</v>
      </c>
      <c r="S76">
        <v>-32.340000000000003</v>
      </c>
      <c r="T76" s="2">
        <f t="shared" si="18"/>
        <v>32.340000000000003</v>
      </c>
      <c r="U76" s="2">
        <f t="shared" ref="U76:U102" si="20">ABS(T76/(C76*D76)*1000)</f>
        <v>14.129853352307711</v>
      </c>
      <c r="V76">
        <v>0.12</v>
      </c>
      <c r="W76">
        <v>-31.86</v>
      </c>
      <c r="X76" s="2">
        <f t="shared" si="19"/>
        <v>31.86</v>
      </c>
      <c r="Y76" s="2">
        <f t="shared" ref="Y76:Y102" si="21">ABS(X76/(C76*D76)*1000)</f>
        <v>13.920133822032268</v>
      </c>
    </row>
    <row r="77" spans="1:25">
      <c r="A77" s="3" t="s">
        <v>482</v>
      </c>
      <c r="B77" s="3">
        <v>2</v>
      </c>
      <c r="C77">
        <f>115.5*9.81</f>
        <v>1133.0550000000001</v>
      </c>
      <c r="D77" s="44">
        <v>2.02</v>
      </c>
      <c r="E77" s="3" t="s">
        <v>58</v>
      </c>
      <c r="F77">
        <v>5.3999999999999999E-2</v>
      </c>
      <c r="G77">
        <v>2056.69</v>
      </c>
      <c r="H77" s="2">
        <f>G77/C77</f>
        <v>1.815172255539228</v>
      </c>
      <c r="I77">
        <v>0.123</v>
      </c>
      <c r="J77">
        <v>2047.59</v>
      </c>
      <c r="K77" s="2">
        <f t="shared" si="17"/>
        <v>1.8071408713610546</v>
      </c>
      <c r="N77" s="2"/>
      <c r="O77">
        <v>6.6000000000000003E-2</v>
      </c>
      <c r="P77">
        <v>1931.9327000000001</v>
      </c>
      <c r="Q77" s="2">
        <f t="shared" ref="Q77:Q91" si="22">P77/C77</f>
        <v>1.7050652439643266</v>
      </c>
      <c r="R77">
        <v>3.3000000000000002E-2</v>
      </c>
      <c r="S77">
        <v>9.86</v>
      </c>
      <c r="T77" s="2">
        <f t="shared" si="18"/>
        <v>9.86</v>
      </c>
      <c r="U77" s="2">
        <f t="shared" si="20"/>
        <v>4.3079886844079782</v>
      </c>
      <c r="V77">
        <v>0.17399999999999999</v>
      </c>
      <c r="W77">
        <v>-41.17</v>
      </c>
      <c r="X77" s="2">
        <f t="shared" si="19"/>
        <v>41.17</v>
      </c>
      <c r="Y77" s="2">
        <f t="shared" si="21"/>
        <v>17.98781887799964</v>
      </c>
    </row>
    <row r="78" spans="1:25">
      <c r="A78" s="3" t="s">
        <v>483</v>
      </c>
      <c r="B78" s="3">
        <v>2</v>
      </c>
      <c r="C78">
        <f>115.5*9.81</f>
        <v>1133.0550000000001</v>
      </c>
      <c r="D78" s="44">
        <v>2.02</v>
      </c>
      <c r="E78" s="3" t="s">
        <v>58</v>
      </c>
      <c r="H78" s="2"/>
      <c r="I78">
        <v>7.3499999999999996E-2</v>
      </c>
      <c r="J78">
        <v>1903.96</v>
      </c>
      <c r="K78" s="2">
        <f t="shared" si="17"/>
        <v>1.6803773867994052</v>
      </c>
      <c r="N78" s="2"/>
      <c r="O78">
        <v>7.3499999999999996E-2</v>
      </c>
      <c r="P78">
        <v>1417.7760000000001</v>
      </c>
      <c r="Q78" s="2">
        <f t="shared" si="22"/>
        <v>1.2512861246806202</v>
      </c>
      <c r="R78">
        <v>1.0500000000000001E-2</v>
      </c>
      <c r="S78">
        <v>-1.58</v>
      </c>
      <c r="T78" s="2">
        <f t="shared" si="18"/>
        <v>1.58</v>
      </c>
      <c r="U78" s="2">
        <f t="shared" si="20"/>
        <v>0.69032678715665363</v>
      </c>
      <c r="V78">
        <v>0.16450000000000001</v>
      </c>
      <c r="W78">
        <v>-39.700000000000003</v>
      </c>
      <c r="X78" s="2">
        <f t="shared" si="19"/>
        <v>39.700000000000003</v>
      </c>
      <c r="Y78" s="2">
        <f t="shared" si="21"/>
        <v>17.345552816531111</v>
      </c>
    </row>
    <row r="79" spans="1:25">
      <c r="A79" s="3" t="s">
        <v>484</v>
      </c>
      <c r="B79" s="3">
        <v>2</v>
      </c>
      <c r="C79">
        <f>99*9.91</f>
        <v>981.09</v>
      </c>
      <c r="D79" s="45">
        <v>1.87</v>
      </c>
      <c r="E79" s="3" t="s">
        <v>59</v>
      </c>
      <c r="F79">
        <v>3.4700000000000002E-2</v>
      </c>
      <c r="G79">
        <v>1231.8499999999999</v>
      </c>
      <c r="H79" s="2">
        <f>G79/C79</f>
        <v>1.2555932687113311</v>
      </c>
      <c r="I79">
        <v>0.14130000000000001</v>
      </c>
      <c r="J79">
        <v>1873.4</v>
      </c>
      <c r="K79" s="2">
        <f t="shared" si="17"/>
        <v>1.9095088116278833</v>
      </c>
      <c r="N79" s="2"/>
      <c r="O79">
        <v>0.128</v>
      </c>
      <c r="P79">
        <v>1212.5441000000001</v>
      </c>
      <c r="Q79" s="2">
        <f t="shared" si="22"/>
        <v>1.2359152575196974</v>
      </c>
      <c r="R79">
        <v>4.53E-2</v>
      </c>
      <c r="S79">
        <v>2.14</v>
      </c>
      <c r="T79" s="2">
        <f t="shared" si="18"/>
        <v>2.14</v>
      </c>
      <c r="U79" s="2">
        <f t="shared" si="20"/>
        <v>1.1664424535343016</v>
      </c>
      <c r="V79">
        <v>0.16800000000000001</v>
      </c>
      <c r="W79">
        <v>-18.64</v>
      </c>
      <c r="X79" s="2">
        <f t="shared" si="19"/>
        <v>18.64</v>
      </c>
      <c r="Y79" s="2">
        <f t="shared" si="21"/>
        <v>10.160040810224009</v>
      </c>
    </row>
    <row r="80" spans="1:25">
      <c r="A80" s="3" t="s">
        <v>485</v>
      </c>
      <c r="B80" s="3">
        <v>2</v>
      </c>
      <c r="C80">
        <f>99*9.91</f>
        <v>981.09</v>
      </c>
      <c r="D80" s="45">
        <v>1.87</v>
      </c>
      <c r="E80" s="3" t="s">
        <v>59</v>
      </c>
      <c r="F80">
        <v>3.4700000000000002E-2</v>
      </c>
      <c r="G80">
        <v>952.46</v>
      </c>
      <c r="H80" s="2">
        <f>G80/C80</f>
        <v>0.97081817162543704</v>
      </c>
      <c r="I80">
        <v>0.1467</v>
      </c>
      <c r="J80">
        <v>2109.25</v>
      </c>
      <c r="K80" s="2">
        <f t="shared" si="17"/>
        <v>2.1499046978360803</v>
      </c>
      <c r="N80" s="2"/>
      <c r="O80">
        <v>0.13070000000000001</v>
      </c>
      <c r="P80">
        <v>1417.3099</v>
      </c>
      <c r="Q80" s="2">
        <f t="shared" si="22"/>
        <v>1.4446278119234728</v>
      </c>
      <c r="R80">
        <v>0.04</v>
      </c>
      <c r="S80">
        <v>7.09</v>
      </c>
      <c r="T80" s="2">
        <f t="shared" si="18"/>
        <v>7.09</v>
      </c>
      <c r="U80" s="2">
        <f t="shared" si="20"/>
        <v>3.864521960541214</v>
      </c>
      <c r="V80">
        <v>0.1547</v>
      </c>
      <c r="W80">
        <v>-34.17</v>
      </c>
      <c r="X80" s="2">
        <f t="shared" si="19"/>
        <v>34.17</v>
      </c>
      <c r="Y80" s="2">
        <f t="shared" si="21"/>
        <v>18.624924596853781</v>
      </c>
    </row>
    <row r="81" spans="1:25">
      <c r="A81" s="3" t="s">
        <v>486</v>
      </c>
      <c r="B81" s="3">
        <v>2</v>
      </c>
      <c r="C81">
        <f>99*9.91</f>
        <v>981.09</v>
      </c>
      <c r="D81" s="45">
        <v>1.87</v>
      </c>
      <c r="E81" s="3" t="s">
        <v>59</v>
      </c>
      <c r="H81" s="2"/>
      <c r="I81">
        <v>0.1573</v>
      </c>
      <c r="J81">
        <v>1963.7</v>
      </c>
      <c r="K81" s="2">
        <f t="shared" si="17"/>
        <v>2.0015492972102455</v>
      </c>
      <c r="N81" s="2"/>
      <c r="O81">
        <v>0.16270000000000001</v>
      </c>
      <c r="P81">
        <v>1370.2909999999999</v>
      </c>
      <c r="Q81" s="2">
        <f t="shared" si="22"/>
        <v>1.3967026470558255</v>
      </c>
      <c r="R81">
        <v>4.53E-2</v>
      </c>
      <c r="S81">
        <v>2.58</v>
      </c>
      <c r="T81" s="2">
        <f t="shared" si="18"/>
        <v>2.58</v>
      </c>
      <c r="U81" s="2">
        <f t="shared" si="20"/>
        <v>1.406271743046027</v>
      </c>
      <c r="V81">
        <v>0.1653</v>
      </c>
      <c r="W81">
        <v>-39.67</v>
      </c>
      <c r="X81" s="2">
        <f t="shared" si="19"/>
        <v>39.67</v>
      </c>
      <c r="Y81" s="2">
        <f t="shared" si="21"/>
        <v>21.622790715750348</v>
      </c>
    </row>
    <row r="82" spans="1:25">
      <c r="A82" s="3" t="s">
        <v>487</v>
      </c>
      <c r="B82" s="3">
        <v>3</v>
      </c>
      <c r="C82">
        <f>81.7*9.81</f>
        <v>801.47700000000009</v>
      </c>
      <c r="D82" s="45">
        <v>1.74</v>
      </c>
      <c r="E82" s="3" t="s">
        <v>48</v>
      </c>
      <c r="F82">
        <v>5.33E-2</v>
      </c>
      <c r="G82">
        <v>1031.47</v>
      </c>
      <c r="H82" s="2">
        <f>G82/C82</f>
        <v>1.2869614474276865</v>
      </c>
      <c r="I82">
        <v>0.15329999999999999</v>
      </c>
      <c r="J82">
        <v>1263.77</v>
      </c>
      <c r="K82" s="2">
        <f t="shared" si="17"/>
        <v>1.5768013305434838</v>
      </c>
      <c r="L82">
        <v>5.67E-2</v>
      </c>
      <c r="M82">
        <v>812.45630000000006</v>
      </c>
      <c r="N82" s="2">
        <f>M82/C82</f>
        <v>1.0136988335285977</v>
      </c>
      <c r="O82">
        <v>0.20669999999999999</v>
      </c>
      <c r="P82">
        <v>662.17650000000003</v>
      </c>
      <c r="Q82" s="2">
        <f t="shared" si="22"/>
        <v>0.82619526199753701</v>
      </c>
      <c r="R82">
        <v>0.03</v>
      </c>
      <c r="S82">
        <v>2.21</v>
      </c>
      <c r="T82" s="2">
        <f t="shared" si="18"/>
        <v>2.21</v>
      </c>
      <c r="U82" s="2">
        <f t="shared" si="20"/>
        <v>1.5847178927514269</v>
      </c>
      <c r="V82">
        <v>0.20330000000000001</v>
      </c>
      <c r="W82">
        <v>-23.78</v>
      </c>
      <c r="X82" s="2">
        <f t="shared" si="19"/>
        <v>23.78</v>
      </c>
      <c r="Y82" s="2">
        <f t="shared" si="21"/>
        <v>17.051851352773273</v>
      </c>
    </row>
    <row r="83" spans="1:25">
      <c r="A83" s="3" t="s">
        <v>488</v>
      </c>
      <c r="B83" s="3">
        <v>3</v>
      </c>
      <c r="C83">
        <f>81.7*9.81</f>
        <v>801.47700000000009</v>
      </c>
      <c r="D83" s="45">
        <v>1.74</v>
      </c>
      <c r="E83" s="3" t="s">
        <v>48</v>
      </c>
      <c r="F83">
        <v>4.82E-2</v>
      </c>
      <c r="G83">
        <v>1072.76</v>
      </c>
      <c r="H83" s="2">
        <f>G83/C83</f>
        <v>1.3384788334537359</v>
      </c>
      <c r="I83">
        <v>0.14729999999999999</v>
      </c>
      <c r="J83">
        <v>1454.9</v>
      </c>
      <c r="K83" s="2">
        <f t="shared" si="17"/>
        <v>1.8152735512060856</v>
      </c>
      <c r="L83">
        <v>5.0999999999999997E-2</v>
      </c>
      <c r="M83">
        <v>765.92679999999996</v>
      </c>
      <c r="N83" s="2">
        <f>M83/C83</f>
        <v>0.9556441420028271</v>
      </c>
      <c r="O83">
        <v>0.15870000000000001</v>
      </c>
      <c r="P83">
        <v>870.30809999999997</v>
      </c>
      <c r="Q83" s="2">
        <f t="shared" si="22"/>
        <v>1.0858803184620394</v>
      </c>
      <c r="R83">
        <v>2.5499999999999998E-2</v>
      </c>
      <c r="S83">
        <v>4.38</v>
      </c>
      <c r="T83" s="2">
        <f t="shared" si="18"/>
        <v>4.38</v>
      </c>
      <c r="U83" s="2">
        <f t="shared" si="20"/>
        <v>3.1407531087109728</v>
      </c>
      <c r="V83">
        <v>0.18129999999999999</v>
      </c>
      <c r="W83">
        <v>-21.72</v>
      </c>
      <c r="X83" s="2">
        <f t="shared" si="19"/>
        <v>21.72</v>
      </c>
      <c r="Y83" s="2">
        <f t="shared" si="21"/>
        <v>15.574693497991399</v>
      </c>
    </row>
    <row r="84" spans="1:25">
      <c r="A84" s="3" t="s">
        <v>489</v>
      </c>
      <c r="B84" s="3">
        <v>3</v>
      </c>
      <c r="C84">
        <f>81.7*9.81</f>
        <v>801.47700000000009</v>
      </c>
      <c r="D84" s="45">
        <v>1.74</v>
      </c>
      <c r="E84" s="3" t="s">
        <v>48</v>
      </c>
      <c r="H84" s="2"/>
      <c r="I84">
        <v>0.14000000000000001</v>
      </c>
      <c r="J84">
        <v>1531.87</v>
      </c>
      <c r="K84" s="2">
        <f t="shared" si="17"/>
        <v>1.9113087462272775</v>
      </c>
      <c r="L84">
        <v>7.4999999999999997E-3</v>
      </c>
      <c r="M84">
        <v>9.3768999999999991</v>
      </c>
      <c r="N84" s="2">
        <f>M84/C84</f>
        <v>1.1699524752425831E-2</v>
      </c>
      <c r="O84">
        <v>0.13250000000000001</v>
      </c>
      <c r="P84">
        <v>1053.8164999999999</v>
      </c>
      <c r="Q84" s="2">
        <f t="shared" si="22"/>
        <v>1.3148430959341313</v>
      </c>
      <c r="R84">
        <v>4.2500000000000003E-2</v>
      </c>
      <c r="S84">
        <v>3.28</v>
      </c>
      <c r="T84" s="2">
        <f t="shared" si="18"/>
        <v>3.28</v>
      </c>
      <c r="U84" s="2">
        <f t="shared" si="20"/>
        <v>2.3519794969342445</v>
      </c>
      <c r="V84">
        <v>0.105</v>
      </c>
      <c r="W84">
        <v>-19.309999999999999</v>
      </c>
      <c r="X84" s="2">
        <f t="shared" si="19"/>
        <v>19.309999999999999</v>
      </c>
      <c r="Y84" s="2">
        <f t="shared" si="21"/>
        <v>13.846562221280566</v>
      </c>
    </row>
    <row r="85" spans="1:25">
      <c r="A85" s="3" t="s">
        <v>490</v>
      </c>
      <c r="B85" s="3">
        <v>3</v>
      </c>
      <c r="C85">
        <f>75.5*9.81</f>
        <v>740.65500000000009</v>
      </c>
      <c r="D85" s="44">
        <v>1.78</v>
      </c>
      <c r="E85" s="3" t="s">
        <v>49</v>
      </c>
      <c r="F85">
        <v>5.3699999999999998E-2</v>
      </c>
      <c r="G85">
        <v>1224.81</v>
      </c>
      <c r="H85" s="2">
        <f>G85/C85</f>
        <v>1.6536849140287986</v>
      </c>
      <c r="I85">
        <v>0.1237</v>
      </c>
      <c r="J85">
        <v>1296.05</v>
      </c>
      <c r="K85" s="2">
        <f t="shared" si="17"/>
        <v>1.7498700474579929</v>
      </c>
      <c r="L85">
        <v>5.8299999999999998E-2</v>
      </c>
      <c r="M85">
        <v>959.64120000000003</v>
      </c>
      <c r="N85" s="2">
        <f>M85/C85</f>
        <v>1.2956655932924235</v>
      </c>
      <c r="O85">
        <v>0.105</v>
      </c>
      <c r="P85">
        <v>921.98059999999998</v>
      </c>
      <c r="Q85" s="2">
        <f t="shared" si="22"/>
        <v>1.2448178976716553</v>
      </c>
      <c r="R85">
        <v>3.5000000000000003E-2</v>
      </c>
      <c r="S85">
        <v>8.1999999999999993</v>
      </c>
      <c r="T85" s="2">
        <f t="shared" si="18"/>
        <v>8.1999999999999993</v>
      </c>
      <c r="U85" s="2">
        <f t="shared" si="20"/>
        <v>6.2198210678841122</v>
      </c>
      <c r="V85">
        <v>9.8000000000000004E-2</v>
      </c>
      <c r="W85">
        <v>-15.24</v>
      </c>
      <c r="X85" s="2">
        <f t="shared" si="19"/>
        <v>15.24</v>
      </c>
      <c r="Y85" s="2">
        <f t="shared" si="21"/>
        <v>11.559765009091935</v>
      </c>
    </row>
    <row r="86" spans="1:25">
      <c r="A86" s="3" t="s">
        <v>491</v>
      </c>
      <c r="B86" s="3">
        <v>3</v>
      </c>
      <c r="C86">
        <f>75.5*9.81</f>
        <v>740.65500000000009</v>
      </c>
      <c r="D86" s="44">
        <v>1.78</v>
      </c>
      <c r="E86" s="3" t="s">
        <v>49</v>
      </c>
      <c r="F86">
        <v>5.2499999999999998E-2</v>
      </c>
      <c r="G86">
        <v>1319.56</v>
      </c>
      <c r="H86" s="2">
        <f>G86/C86</f>
        <v>1.7816122216146517</v>
      </c>
      <c r="I86">
        <v>0.14000000000000001</v>
      </c>
      <c r="J86">
        <v>1180.8900000000001</v>
      </c>
      <c r="K86" s="2">
        <f t="shared" si="17"/>
        <v>1.5943860501853089</v>
      </c>
      <c r="L86">
        <v>5.6000000000000001E-2</v>
      </c>
      <c r="M86">
        <v>1109.8166000000001</v>
      </c>
      <c r="N86" s="2">
        <f>M86/C86</f>
        <v>1.4984258527924608</v>
      </c>
      <c r="O86">
        <v>0.13650000000000001</v>
      </c>
      <c r="P86">
        <v>763.52049999999997</v>
      </c>
      <c r="Q86" s="2">
        <f t="shared" si="22"/>
        <v>1.0308719984338186</v>
      </c>
      <c r="R86">
        <v>2.8000000000000001E-2</v>
      </c>
      <c r="S86">
        <v>2.5</v>
      </c>
      <c r="T86" s="2">
        <f t="shared" si="18"/>
        <v>2.5</v>
      </c>
      <c r="U86" s="2">
        <f t="shared" si="20"/>
        <v>1.8962869109402782</v>
      </c>
      <c r="V86">
        <v>6.3E-2</v>
      </c>
      <c r="W86">
        <v>-21.51</v>
      </c>
      <c r="X86" s="2">
        <f t="shared" si="19"/>
        <v>21.51</v>
      </c>
      <c r="Y86" s="2">
        <f t="shared" si="21"/>
        <v>16.315652581730152</v>
      </c>
    </row>
    <row r="87" spans="1:25">
      <c r="A87" s="3" t="s">
        <v>492</v>
      </c>
      <c r="B87" s="3">
        <v>3</v>
      </c>
      <c r="C87">
        <f>75.5*9.81</f>
        <v>740.65500000000009</v>
      </c>
      <c r="D87" s="44">
        <v>1.78</v>
      </c>
      <c r="E87" s="3" t="s">
        <v>49</v>
      </c>
      <c r="H87" s="2"/>
      <c r="I87">
        <v>6.7199999999999996E-2</v>
      </c>
      <c r="J87">
        <v>1280.6600000000001</v>
      </c>
      <c r="K87" s="2">
        <f t="shared" si="17"/>
        <v>1.7290911422997211</v>
      </c>
      <c r="N87" s="2"/>
      <c r="O87">
        <v>6.9800000000000001E-2</v>
      </c>
      <c r="P87">
        <v>926.5675</v>
      </c>
      <c r="Q87" s="2">
        <f t="shared" si="22"/>
        <v>1.2510109295150913</v>
      </c>
      <c r="R87">
        <v>3.8800000000000001E-2</v>
      </c>
      <c r="S87">
        <v>3.14</v>
      </c>
      <c r="T87" s="2">
        <f t="shared" si="18"/>
        <v>3.14</v>
      </c>
      <c r="U87" s="2">
        <f t="shared" si="20"/>
        <v>2.3817363601409891</v>
      </c>
      <c r="V87">
        <v>8.5300000000000001E-2</v>
      </c>
      <c r="W87">
        <v>-11.87</v>
      </c>
      <c r="X87" s="2">
        <f t="shared" si="19"/>
        <v>11.87</v>
      </c>
      <c r="Y87" s="2">
        <f t="shared" si="21"/>
        <v>9.0035702531444404</v>
      </c>
    </row>
    <row r="88" spans="1:25">
      <c r="A88" s="3" t="s">
        <v>493</v>
      </c>
      <c r="B88" s="3">
        <v>3</v>
      </c>
      <c r="C88">
        <f>72*9.81</f>
        <v>706.32</v>
      </c>
      <c r="D88" s="44">
        <v>1.7</v>
      </c>
      <c r="E88" s="3" t="s">
        <v>50</v>
      </c>
      <c r="H88" s="2"/>
      <c r="I88">
        <v>0.1305</v>
      </c>
      <c r="J88">
        <v>1458.86</v>
      </c>
      <c r="K88" s="2">
        <f t="shared" si="17"/>
        <v>2.0654377619209421</v>
      </c>
      <c r="L88">
        <v>4.7999999999999996E-3</v>
      </c>
      <c r="M88">
        <v>6.8771000000000004</v>
      </c>
      <c r="N88" s="2">
        <f>M88/C88</f>
        <v>9.736521689885605E-3</v>
      </c>
      <c r="O88">
        <v>0.12809999999999999</v>
      </c>
      <c r="P88">
        <v>1185.0658000000001</v>
      </c>
      <c r="Q88" s="2">
        <f t="shared" si="22"/>
        <v>1.6778029788197983</v>
      </c>
      <c r="R88">
        <v>4.1099999999999998E-2</v>
      </c>
      <c r="S88">
        <v>5.0999999999999996</v>
      </c>
      <c r="T88" s="2">
        <f t="shared" si="18"/>
        <v>5.0999999999999996</v>
      </c>
      <c r="U88" s="2">
        <f t="shared" si="20"/>
        <v>4.2473666326877328</v>
      </c>
      <c r="V88">
        <v>0.1353</v>
      </c>
      <c r="W88">
        <v>-30.07</v>
      </c>
      <c r="X88" s="2">
        <f t="shared" si="19"/>
        <v>30.07</v>
      </c>
      <c r="Y88" s="2">
        <f t="shared" si="21"/>
        <v>25.042806793121592</v>
      </c>
    </row>
    <row r="89" spans="1:25">
      <c r="A89" s="3" t="s">
        <v>494</v>
      </c>
      <c r="B89" s="3">
        <v>3</v>
      </c>
      <c r="C89">
        <f>72*9.81</f>
        <v>706.32</v>
      </c>
      <c r="D89" s="44">
        <v>1.7</v>
      </c>
      <c r="E89" s="3" t="s">
        <v>50</v>
      </c>
      <c r="F89">
        <v>7.3000000000000001E-3</v>
      </c>
      <c r="G89">
        <v>15.78</v>
      </c>
      <c r="H89" s="2">
        <f>G89/C89</f>
        <v>2.2341148487937477E-2</v>
      </c>
      <c r="I89">
        <v>0.1305</v>
      </c>
      <c r="J89">
        <v>1487.01</v>
      </c>
      <c r="K89" s="2">
        <f t="shared" si="17"/>
        <v>2.1052922188243288</v>
      </c>
      <c r="L89">
        <v>7.3000000000000001E-3</v>
      </c>
      <c r="M89">
        <v>9.5580999999999996</v>
      </c>
      <c r="N89" s="2">
        <f>M89/C89</f>
        <v>1.3532251670630874E-2</v>
      </c>
      <c r="O89">
        <v>0.13289999999999999</v>
      </c>
      <c r="P89">
        <v>1112.1162999999999</v>
      </c>
      <c r="Q89" s="2">
        <f t="shared" si="22"/>
        <v>1.574521888096047</v>
      </c>
      <c r="R89">
        <v>7.3000000000000001E-3</v>
      </c>
      <c r="S89">
        <v>2.83</v>
      </c>
      <c r="T89" s="2">
        <f t="shared" si="18"/>
        <v>2.83</v>
      </c>
      <c r="U89" s="2">
        <f t="shared" si="20"/>
        <v>2.3568720726482915</v>
      </c>
      <c r="V89">
        <v>0.14979999999999999</v>
      </c>
      <c r="W89">
        <v>-15.25</v>
      </c>
      <c r="X89" s="2">
        <f t="shared" si="19"/>
        <v>15.25</v>
      </c>
      <c r="Y89" s="2">
        <f t="shared" si="21"/>
        <v>12.700459048723124</v>
      </c>
    </row>
    <row r="90" spans="1:25">
      <c r="A90" s="3" t="s">
        <v>495</v>
      </c>
      <c r="B90" s="3">
        <v>3</v>
      </c>
      <c r="C90">
        <f>72*9.81</f>
        <v>706.32</v>
      </c>
      <c r="D90" s="44">
        <v>1.7</v>
      </c>
      <c r="E90" s="3" t="s">
        <v>50</v>
      </c>
      <c r="F90">
        <v>7.0000000000000001E-3</v>
      </c>
      <c r="G90">
        <v>17.59</v>
      </c>
      <c r="H90" s="2">
        <f>G90/C90</f>
        <v>2.4903726356325744E-2</v>
      </c>
      <c r="I90">
        <v>0.13070000000000001</v>
      </c>
      <c r="J90">
        <v>1583.94</v>
      </c>
      <c r="K90" s="2">
        <f t="shared" si="17"/>
        <v>2.2425246347264696</v>
      </c>
      <c r="L90">
        <v>4.7000000000000002E-3</v>
      </c>
      <c r="M90">
        <v>5.6364999999999998</v>
      </c>
      <c r="N90" s="2">
        <f>M90/C90</f>
        <v>7.9800940083814692E-3</v>
      </c>
      <c r="O90">
        <v>0.126</v>
      </c>
      <c r="P90">
        <v>1273.1465000000001</v>
      </c>
      <c r="Q90" s="2">
        <f t="shared" si="22"/>
        <v>1.8025066542077246</v>
      </c>
      <c r="R90">
        <v>5.1299999999999998E-2</v>
      </c>
      <c r="S90">
        <v>6.04</v>
      </c>
      <c r="T90" s="2">
        <f t="shared" si="18"/>
        <v>6.04</v>
      </c>
      <c r="U90" s="2">
        <f t="shared" si="20"/>
        <v>5.030214600281159</v>
      </c>
      <c r="V90">
        <v>0.14230000000000001</v>
      </c>
      <c r="W90">
        <v>-24.55</v>
      </c>
      <c r="X90" s="2">
        <f t="shared" si="19"/>
        <v>24.55</v>
      </c>
      <c r="Y90" s="2">
        <f t="shared" si="21"/>
        <v>20.445657025977226</v>
      </c>
    </row>
    <row r="91" spans="1:25">
      <c r="A91" s="3" t="s">
        <v>496</v>
      </c>
      <c r="B91" s="3">
        <v>3</v>
      </c>
      <c r="C91">
        <f>78*9.81</f>
        <v>765.18000000000006</v>
      </c>
      <c r="D91" s="44">
        <v>1.8</v>
      </c>
      <c r="E91" s="3" t="s">
        <v>51</v>
      </c>
      <c r="H91" s="2"/>
      <c r="I91">
        <v>6.6699999999999995E-2</v>
      </c>
      <c r="J91">
        <v>1114.94</v>
      </c>
      <c r="K91" s="2">
        <f t="shared" si="17"/>
        <v>1.4570950625996497</v>
      </c>
      <c r="N91" s="2"/>
      <c r="O91">
        <v>6.4000000000000001E-2</v>
      </c>
      <c r="P91">
        <v>742.98270000000002</v>
      </c>
      <c r="Q91" s="2">
        <f t="shared" si="22"/>
        <v>0.97099074727515089</v>
      </c>
      <c r="R91">
        <v>8.0000000000000002E-3</v>
      </c>
      <c r="S91">
        <v>-4.8099999999999996</v>
      </c>
      <c r="T91" s="2">
        <f t="shared" si="18"/>
        <v>4.8099999999999996</v>
      </c>
      <c r="U91" s="2">
        <f t="shared" si="20"/>
        <v>3.4922792313210249</v>
      </c>
      <c r="V91">
        <v>0.16270000000000001</v>
      </c>
      <c r="W91">
        <v>-11.84</v>
      </c>
      <c r="X91" s="2">
        <f t="shared" si="19"/>
        <v>11.84</v>
      </c>
      <c r="Y91" s="2">
        <f t="shared" si="21"/>
        <v>8.5963796463286783</v>
      </c>
    </row>
    <row r="92" spans="1:25">
      <c r="A92" s="3" t="s">
        <v>497</v>
      </c>
      <c r="B92" s="3">
        <v>3</v>
      </c>
      <c r="C92">
        <f>78*9.81</f>
        <v>765.18000000000006</v>
      </c>
      <c r="D92" s="44">
        <v>1.8</v>
      </c>
      <c r="E92" s="3" t="s">
        <v>51</v>
      </c>
      <c r="F92">
        <v>4.9000000000000002E-2</v>
      </c>
      <c r="G92">
        <v>1422.3</v>
      </c>
      <c r="H92" s="2">
        <f>G92/C92</f>
        <v>1.8587783266682347</v>
      </c>
      <c r="K92" s="2"/>
      <c r="L92">
        <v>5.8299999999999998E-2</v>
      </c>
      <c r="M92">
        <v>1101.4102</v>
      </c>
      <c r="N92" s="2">
        <f>M92/C92</f>
        <v>1.4394132099636685</v>
      </c>
      <c r="Q92" s="2"/>
      <c r="R92">
        <v>3.73E-2</v>
      </c>
      <c r="S92">
        <v>6.1</v>
      </c>
      <c r="T92" s="2">
        <f t="shared" si="18"/>
        <v>6.1</v>
      </c>
      <c r="U92" s="2">
        <f t="shared" si="20"/>
        <v>4.4288780272470376</v>
      </c>
      <c r="V92">
        <v>7.2300000000000003E-2</v>
      </c>
      <c r="W92">
        <v>-13.11</v>
      </c>
      <c r="X92" s="2">
        <f t="shared" si="19"/>
        <v>13.11</v>
      </c>
      <c r="Y92" s="2">
        <f t="shared" si="21"/>
        <v>9.5184575306899468</v>
      </c>
    </row>
    <row r="93" spans="1:25">
      <c r="A93" s="3" t="s">
        <v>498</v>
      </c>
      <c r="B93" s="3">
        <v>3</v>
      </c>
      <c r="C93">
        <f>78*9.81</f>
        <v>765.18000000000006</v>
      </c>
      <c r="D93" s="44">
        <v>1.8</v>
      </c>
      <c r="E93" s="3" t="s">
        <v>51</v>
      </c>
      <c r="F93">
        <v>5.3999999999999999E-2</v>
      </c>
      <c r="G93">
        <v>1540.73</v>
      </c>
      <c r="H93" s="2">
        <f>G93/C93</f>
        <v>2.0135523667633759</v>
      </c>
      <c r="K93" s="2"/>
      <c r="L93">
        <v>5.6300000000000003E-2</v>
      </c>
      <c r="M93">
        <v>1161.8991000000001</v>
      </c>
      <c r="N93" s="2">
        <f>M93/C93</f>
        <v>1.5184650670430486</v>
      </c>
      <c r="Q93" s="2"/>
      <c r="R93">
        <v>3.8300000000000001E-2</v>
      </c>
      <c r="S93">
        <v>5.13</v>
      </c>
      <c r="T93" s="2">
        <f t="shared" si="18"/>
        <v>5.13</v>
      </c>
      <c r="U93" s="2">
        <f t="shared" si="20"/>
        <v>3.7246138163569356</v>
      </c>
      <c r="V93">
        <v>6.9800000000000001E-2</v>
      </c>
      <c r="W93">
        <v>-9.26</v>
      </c>
      <c r="X93" s="2">
        <f t="shared" si="19"/>
        <v>9.26</v>
      </c>
      <c r="Y93" s="2">
        <f t="shared" si="21"/>
        <v>6.7231820544766512</v>
      </c>
    </row>
    <row r="94" spans="1:25">
      <c r="A94" s="3" t="s">
        <v>499</v>
      </c>
      <c r="B94" s="3">
        <v>3</v>
      </c>
      <c r="C94">
        <f>85*9.81</f>
        <v>833.85</v>
      </c>
      <c r="D94" s="44">
        <v>1.95</v>
      </c>
      <c r="E94" s="3" t="s">
        <v>90</v>
      </c>
      <c r="F94">
        <v>5.0999999999999997E-2</v>
      </c>
      <c r="G94">
        <v>1655.64</v>
      </c>
      <c r="H94" s="2">
        <f>G94/C94</f>
        <v>1.9855369670804102</v>
      </c>
      <c r="I94">
        <v>0.15579999999999999</v>
      </c>
      <c r="J94">
        <v>1660.75</v>
      </c>
      <c r="K94" s="2">
        <f t="shared" si="17"/>
        <v>1.9916651675960904</v>
      </c>
      <c r="L94">
        <v>5.9499999999999997E-2</v>
      </c>
      <c r="M94">
        <v>1595.3541</v>
      </c>
      <c r="N94" s="2">
        <f>M94/C94</f>
        <v>1.9132387119985608</v>
      </c>
      <c r="O94">
        <v>0.13880000000000001</v>
      </c>
      <c r="P94">
        <v>1311.6848</v>
      </c>
      <c r="Q94" s="2">
        <f>P94/C94</f>
        <v>1.5730464711878636</v>
      </c>
      <c r="R94">
        <v>2.5499999999999998E-2</v>
      </c>
      <c r="S94">
        <v>5.74</v>
      </c>
      <c r="T94" s="2">
        <f t="shared" si="18"/>
        <v>5.74</v>
      </c>
      <c r="U94" s="2">
        <f t="shared" si="20"/>
        <v>3.5301190185162126</v>
      </c>
      <c r="V94">
        <v>0.17280000000000001</v>
      </c>
      <c r="W94">
        <v>-46.59</v>
      </c>
      <c r="X94" s="2">
        <f t="shared" si="19"/>
        <v>46.59</v>
      </c>
      <c r="Y94" s="2">
        <f t="shared" si="21"/>
        <v>28.653004368061037</v>
      </c>
    </row>
    <row r="95" spans="1:25">
      <c r="A95" s="3" t="s">
        <v>500</v>
      </c>
      <c r="B95" s="3">
        <v>3</v>
      </c>
      <c r="C95">
        <f>85*9.81</f>
        <v>833.85</v>
      </c>
      <c r="D95" s="44">
        <v>1.95</v>
      </c>
      <c r="E95" s="3" t="s">
        <v>90</v>
      </c>
      <c r="H95" s="2"/>
      <c r="I95">
        <v>0.1343</v>
      </c>
      <c r="J95">
        <v>1763.97</v>
      </c>
      <c r="K95" s="2">
        <f t="shared" si="17"/>
        <v>2.1154524194999103</v>
      </c>
      <c r="N95" s="2"/>
      <c r="O95">
        <v>7.4899999999999994E-2</v>
      </c>
      <c r="P95">
        <v>1529.6718000000001</v>
      </c>
      <c r="Q95" s="2">
        <f>P95/C95</f>
        <v>1.8344687893506026</v>
      </c>
      <c r="R95">
        <v>1.03E-2</v>
      </c>
      <c r="S95">
        <v>4.78</v>
      </c>
      <c r="T95" s="2">
        <f t="shared" si="18"/>
        <v>4.78</v>
      </c>
      <c r="U95" s="2">
        <f t="shared" si="20"/>
        <v>2.939715837719076</v>
      </c>
      <c r="V95">
        <v>0.1421</v>
      </c>
      <c r="W95">
        <v>-43.56</v>
      </c>
      <c r="X95" s="2">
        <f t="shared" si="19"/>
        <v>43.56</v>
      </c>
      <c r="Y95" s="2">
        <f t="shared" si="21"/>
        <v>26.789544328670072</v>
      </c>
    </row>
    <row r="96" spans="1:25">
      <c r="A96" s="3" t="s">
        <v>501</v>
      </c>
      <c r="B96" s="3">
        <v>3</v>
      </c>
      <c r="C96">
        <f>85*9.81</f>
        <v>833.85</v>
      </c>
      <c r="D96" s="44">
        <v>1.95</v>
      </c>
      <c r="E96" s="3" t="s">
        <v>90</v>
      </c>
      <c r="H96" s="2"/>
      <c r="I96">
        <v>0.1343</v>
      </c>
      <c r="J96">
        <v>1824.09</v>
      </c>
      <c r="K96" s="2">
        <f t="shared" si="17"/>
        <v>2.18755171793488</v>
      </c>
      <c r="N96" s="2"/>
      <c r="O96">
        <v>0.1188</v>
      </c>
      <c r="P96">
        <v>1514.6925000000001</v>
      </c>
      <c r="Q96" s="2">
        <f>P96/C96</f>
        <v>1.8165047670444325</v>
      </c>
      <c r="R96">
        <v>3.3599999999999998E-2</v>
      </c>
      <c r="S96">
        <v>6.83</v>
      </c>
      <c r="T96" s="2">
        <f t="shared" si="18"/>
        <v>6.83</v>
      </c>
      <c r="U96" s="2">
        <f t="shared" si="20"/>
        <v>4.2004726300462947</v>
      </c>
      <c r="V96">
        <v>0.13689999999999999</v>
      </c>
      <c r="W96">
        <v>-38.43</v>
      </c>
      <c r="X96" s="2">
        <f t="shared" si="19"/>
        <v>38.43</v>
      </c>
      <c r="Y96" s="2">
        <f t="shared" si="21"/>
        <v>23.634577331285374</v>
      </c>
    </row>
    <row r="97" spans="1:25">
      <c r="A97" s="3" t="s">
        <v>502</v>
      </c>
      <c r="B97" s="3">
        <v>3</v>
      </c>
      <c r="C97">
        <f>67*9.81</f>
        <v>657.27</v>
      </c>
      <c r="D97" s="44">
        <v>1.79</v>
      </c>
      <c r="E97" s="3" t="s">
        <v>52</v>
      </c>
      <c r="F97">
        <v>4.3499999999999997E-2</v>
      </c>
      <c r="G97">
        <v>1251.6600000000001</v>
      </c>
      <c r="H97" s="2">
        <f>G97/C97</f>
        <v>1.9043315532429597</v>
      </c>
      <c r="I97">
        <v>0.11840000000000001</v>
      </c>
      <c r="J97">
        <v>1180.67</v>
      </c>
      <c r="K97" s="2">
        <f t="shared" si="17"/>
        <v>1.7963241894503021</v>
      </c>
      <c r="L97">
        <v>4.5900000000000003E-2</v>
      </c>
      <c r="M97">
        <v>1199.1428000000001</v>
      </c>
      <c r="N97" s="2">
        <f>M97/C97</f>
        <v>1.8244295342857579</v>
      </c>
      <c r="O97">
        <v>0.11600000000000001</v>
      </c>
      <c r="P97">
        <v>805.19179999999994</v>
      </c>
      <c r="Q97" s="2">
        <f>P97/C97</f>
        <v>1.2250548480837402</v>
      </c>
      <c r="R97">
        <v>1.4500000000000001E-2</v>
      </c>
      <c r="S97">
        <v>-5.13</v>
      </c>
      <c r="T97" s="2">
        <f t="shared" si="18"/>
        <v>5.13</v>
      </c>
      <c r="U97" s="2">
        <f t="shared" si="20"/>
        <v>4.3603416977946612</v>
      </c>
      <c r="V97">
        <v>0.1305</v>
      </c>
      <c r="W97">
        <v>-19.89</v>
      </c>
      <c r="X97" s="2">
        <f t="shared" si="19"/>
        <v>19.89</v>
      </c>
      <c r="Y97" s="2">
        <f t="shared" si="21"/>
        <v>16.905886231800356</v>
      </c>
    </row>
    <row r="98" spans="1:25">
      <c r="A98" s="3" t="s">
        <v>503</v>
      </c>
      <c r="B98" s="3">
        <v>3</v>
      </c>
      <c r="C98">
        <f>67*9.81</f>
        <v>657.27</v>
      </c>
      <c r="D98" s="44">
        <v>1.79</v>
      </c>
      <c r="E98" s="3" t="s">
        <v>52</v>
      </c>
      <c r="F98">
        <v>5.3999999999999999E-2</v>
      </c>
      <c r="G98">
        <v>1383.84</v>
      </c>
      <c r="H98" s="2">
        <f>G98/C98</f>
        <v>2.1054361221415854</v>
      </c>
      <c r="K98" s="2"/>
      <c r="L98">
        <v>5.1999999999999998E-2</v>
      </c>
      <c r="M98">
        <v>1328.9563000000001</v>
      </c>
      <c r="N98" s="2">
        <f>M98/C98</f>
        <v>2.0219336041505014</v>
      </c>
      <c r="Q98" s="2"/>
      <c r="R98">
        <v>1.7999999999999999E-2</v>
      </c>
      <c r="S98">
        <v>-3.69</v>
      </c>
      <c r="T98" s="2">
        <f t="shared" si="18"/>
        <v>3.69</v>
      </c>
      <c r="U98" s="2">
        <f t="shared" si="20"/>
        <v>3.1363861335014231</v>
      </c>
      <c r="V98">
        <v>6.2E-2</v>
      </c>
      <c r="W98">
        <v>-21.68</v>
      </c>
      <c r="X98" s="2">
        <f t="shared" si="19"/>
        <v>21.68</v>
      </c>
      <c r="Y98" s="2">
        <f t="shared" si="21"/>
        <v>18.427330995748196</v>
      </c>
    </row>
    <row r="99" spans="1:25">
      <c r="A99" s="3" t="s">
        <v>504</v>
      </c>
      <c r="B99" s="3">
        <v>3</v>
      </c>
      <c r="C99">
        <f>67*9.81</f>
        <v>657.27</v>
      </c>
      <c r="D99" s="44">
        <v>1.79</v>
      </c>
      <c r="E99" s="3" t="s">
        <v>52</v>
      </c>
      <c r="F99">
        <v>5.67E-2</v>
      </c>
      <c r="G99">
        <v>1200.28</v>
      </c>
      <c r="H99" s="2">
        <f>G99/C99</f>
        <v>1.8261597212713192</v>
      </c>
      <c r="I99">
        <v>0.13880000000000001</v>
      </c>
      <c r="J99">
        <v>1042.8599999999999</v>
      </c>
      <c r="K99" s="2">
        <f t="shared" si="17"/>
        <v>1.5866538865306494</v>
      </c>
      <c r="L99">
        <v>5.3800000000000001E-2</v>
      </c>
      <c r="M99">
        <v>1046.4546</v>
      </c>
      <c r="N99" s="2">
        <f>M99/C99</f>
        <v>1.5921228718791365</v>
      </c>
      <c r="O99">
        <v>0.14449999999999999</v>
      </c>
      <c r="P99">
        <v>680.64729999999997</v>
      </c>
      <c r="Q99" s="2">
        <f>P99/C99</f>
        <v>1.0355672706802379</v>
      </c>
      <c r="R99">
        <v>1.9800000000000002E-2</v>
      </c>
      <c r="S99">
        <v>-3.25</v>
      </c>
      <c r="T99" s="2">
        <f t="shared" si="18"/>
        <v>3.25</v>
      </c>
      <c r="U99" s="2">
        <f t="shared" si="20"/>
        <v>2.7623997110784893</v>
      </c>
      <c r="V99">
        <v>6.2300000000000001E-2</v>
      </c>
      <c r="W99">
        <v>-17.71</v>
      </c>
      <c r="X99" s="2">
        <f t="shared" si="19"/>
        <v>17.71</v>
      </c>
      <c r="Y99" s="2">
        <f t="shared" si="21"/>
        <v>15.05295350252309</v>
      </c>
    </row>
    <row r="100" spans="1:25">
      <c r="A100" s="3" t="s">
        <v>505</v>
      </c>
      <c r="B100" s="3">
        <v>3</v>
      </c>
      <c r="C100">
        <f>72.5*9.81</f>
        <v>711.22500000000002</v>
      </c>
      <c r="D100" s="44">
        <v>1.79</v>
      </c>
      <c r="E100" s="3" t="s">
        <v>53</v>
      </c>
      <c r="H100" s="2"/>
      <c r="I100">
        <v>0.13300000000000001</v>
      </c>
      <c r="J100">
        <v>1425.66</v>
      </c>
      <c r="K100" s="2">
        <f t="shared" si="17"/>
        <v>2.0045133396604449</v>
      </c>
      <c r="N100" s="2"/>
      <c r="O100">
        <v>0.1283</v>
      </c>
      <c r="P100">
        <v>1157.4078</v>
      </c>
      <c r="Q100" s="2">
        <f>P100/C100</f>
        <v>1.6273440894231781</v>
      </c>
      <c r="R100">
        <v>4.4299999999999999E-2</v>
      </c>
      <c r="S100">
        <v>12.2</v>
      </c>
      <c r="T100" s="2">
        <f t="shared" si="18"/>
        <v>12.2</v>
      </c>
      <c r="U100" s="2">
        <f t="shared" si="20"/>
        <v>9.5829624353763698</v>
      </c>
      <c r="V100">
        <v>8.6300000000000002E-2</v>
      </c>
      <c r="W100">
        <v>-21.83</v>
      </c>
      <c r="X100" s="2">
        <f t="shared" si="19"/>
        <v>21.83</v>
      </c>
      <c r="Y100" s="2">
        <f t="shared" si="21"/>
        <v>17.14721884953001</v>
      </c>
    </row>
    <row r="101" spans="1:25">
      <c r="A101" s="3" t="s">
        <v>506</v>
      </c>
      <c r="B101" s="3">
        <v>3</v>
      </c>
      <c r="C101">
        <f>72.5*9.81</f>
        <v>711.22500000000002</v>
      </c>
      <c r="D101" s="44">
        <v>1.79</v>
      </c>
      <c r="E101" s="3" t="s">
        <v>53</v>
      </c>
      <c r="H101" s="2"/>
      <c r="I101">
        <v>0.08</v>
      </c>
      <c r="J101">
        <v>1230.48</v>
      </c>
      <c r="K101" s="2">
        <f t="shared" si="17"/>
        <v>1.7300854160075925</v>
      </c>
      <c r="N101" s="2"/>
      <c r="O101">
        <v>8.5000000000000006E-2</v>
      </c>
      <c r="P101">
        <v>1008.9836</v>
      </c>
      <c r="Q101" s="2">
        <f>P101/C101</f>
        <v>1.4186559808780626</v>
      </c>
      <c r="R101">
        <v>4.7500000000000001E-2</v>
      </c>
      <c r="S101">
        <v>10.91</v>
      </c>
      <c r="T101" s="2">
        <f t="shared" si="18"/>
        <v>10.91</v>
      </c>
      <c r="U101" s="2">
        <f t="shared" si="20"/>
        <v>8.5696819811439493</v>
      </c>
      <c r="V101">
        <v>8.7499999999999994E-2</v>
      </c>
      <c r="W101">
        <v>-15.05</v>
      </c>
      <c r="X101" s="2">
        <f t="shared" si="19"/>
        <v>15.05</v>
      </c>
      <c r="Y101" s="2">
        <f t="shared" si="21"/>
        <v>11.821605299378227</v>
      </c>
    </row>
    <row r="102" spans="1:25">
      <c r="A102" s="3" t="s">
        <v>507</v>
      </c>
      <c r="B102" s="3">
        <v>3</v>
      </c>
      <c r="C102">
        <f>72.5*9.81</f>
        <v>711.22500000000002</v>
      </c>
      <c r="D102" s="44">
        <v>1.79</v>
      </c>
      <c r="E102" s="3" t="s">
        <v>53</v>
      </c>
      <c r="H102" s="2"/>
      <c r="I102">
        <v>0.14499999999999999</v>
      </c>
      <c r="J102">
        <v>1340.74</v>
      </c>
      <c r="K102" s="2">
        <f t="shared" si="17"/>
        <v>1.8851137122570212</v>
      </c>
      <c r="N102" s="2"/>
      <c r="O102">
        <v>0.1125</v>
      </c>
      <c r="P102">
        <v>1000.8472</v>
      </c>
      <c r="Q102" s="2">
        <f>P102/C102</f>
        <v>1.4072160005624099</v>
      </c>
      <c r="R102">
        <v>4.7500000000000001E-2</v>
      </c>
      <c r="S102">
        <v>8.15</v>
      </c>
      <c r="T102" s="2">
        <f t="shared" si="18"/>
        <v>8.15</v>
      </c>
      <c r="U102" s="2">
        <f t="shared" si="20"/>
        <v>6.4017331023211002</v>
      </c>
      <c r="V102">
        <v>0.105</v>
      </c>
      <c r="W102">
        <v>-24.6</v>
      </c>
      <c r="X102" s="2">
        <f t="shared" si="19"/>
        <v>24.6</v>
      </c>
      <c r="Y102" s="2">
        <f t="shared" si="21"/>
        <v>19.323022615594976</v>
      </c>
    </row>
    <row r="103" spans="1:25">
      <c r="A103" s="3"/>
      <c r="B103" s="3">
        <v>3</v>
      </c>
      <c r="C103">
        <f>62*9.81</f>
        <v>608.22</v>
      </c>
      <c r="D103" s="44">
        <v>1.66</v>
      </c>
      <c r="E103" s="3" t="s">
        <v>54</v>
      </c>
      <c r="H103" s="2"/>
      <c r="K103" s="2"/>
      <c r="N103" s="2"/>
      <c r="Q103" s="2"/>
      <c r="T103" s="2"/>
      <c r="U103" s="2"/>
      <c r="X103" s="2"/>
      <c r="Y103" s="2"/>
    </row>
    <row r="104" spans="1:25">
      <c r="A104" s="3"/>
      <c r="B104" s="3">
        <v>3</v>
      </c>
      <c r="C104">
        <f>62*9.81</f>
        <v>608.22</v>
      </c>
      <c r="D104" s="44">
        <v>1.66</v>
      </c>
      <c r="E104" s="3" t="s">
        <v>54</v>
      </c>
      <c r="H104" s="2"/>
      <c r="K104" s="2"/>
      <c r="N104" s="2"/>
      <c r="Q104" s="2"/>
      <c r="T104" s="2"/>
      <c r="U104" s="2"/>
      <c r="X104" s="2"/>
      <c r="Y104" s="2"/>
    </row>
    <row r="105" spans="1:25">
      <c r="A105" s="3"/>
      <c r="B105" s="3">
        <v>3</v>
      </c>
      <c r="C105">
        <f>62*9.81</f>
        <v>608.22</v>
      </c>
      <c r="D105" s="44">
        <v>1.66</v>
      </c>
      <c r="E105" s="3" t="s">
        <v>54</v>
      </c>
      <c r="H105" s="2"/>
      <c r="K105" s="2"/>
      <c r="N105" s="2"/>
      <c r="Q105" s="2"/>
      <c r="T105" s="2"/>
      <c r="U105" s="2"/>
      <c r="X105" s="2"/>
      <c r="Y105" s="2"/>
    </row>
    <row r="106" spans="1:25">
      <c r="A106" s="3" t="s">
        <v>508</v>
      </c>
      <c r="B106" s="3">
        <v>3</v>
      </c>
      <c r="C106">
        <f>55.5*9.81</f>
        <v>544.45500000000004</v>
      </c>
      <c r="D106" s="44">
        <v>1.55</v>
      </c>
      <c r="E106" s="3" t="s">
        <v>55</v>
      </c>
      <c r="H106" s="2"/>
      <c r="I106">
        <v>0.14000000000000001</v>
      </c>
      <c r="J106">
        <v>1094.55</v>
      </c>
      <c r="K106" s="2">
        <f t="shared" si="17"/>
        <v>2.0103589828360469</v>
      </c>
      <c r="N106" s="2"/>
      <c r="O106">
        <v>0.14929999999999999</v>
      </c>
      <c r="P106">
        <v>683.28309999999999</v>
      </c>
      <c r="Q106" s="2">
        <f>P106/C106</f>
        <v>1.2549854441597559</v>
      </c>
      <c r="R106">
        <v>3.27E-2</v>
      </c>
      <c r="S106">
        <v>3.32</v>
      </c>
      <c r="T106" s="2">
        <f t="shared" si="18"/>
        <v>3.32</v>
      </c>
      <c r="U106" s="2">
        <f t="shared" ref="U106:U120" si="23">ABS(T106/(C106*D106)*1000)</f>
        <v>3.9340909420814714</v>
      </c>
      <c r="V106">
        <v>0.1447</v>
      </c>
      <c r="W106">
        <v>-16.53</v>
      </c>
      <c r="X106" s="2">
        <f t="shared" si="19"/>
        <v>16.53</v>
      </c>
      <c r="Y106" s="2">
        <f t="shared" ref="Y106:Y120" si="24">ABS(X106/(C106*D106)*1000)</f>
        <v>19.587507009821302</v>
      </c>
    </row>
    <row r="107" spans="1:25">
      <c r="A107" s="3" t="s">
        <v>509</v>
      </c>
      <c r="B107" s="3">
        <v>3</v>
      </c>
      <c r="C107">
        <f>55.5*9.81</f>
        <v>544.45500000000004</v>
      </c>
      <c r="D107" s="44">
        <v>1.55</v>
      </c>
      <c r="E107" s="3" t="s">
        <v>55</v>
      </c>
      <c r="F107">
        <v>0.04</v>
      </c>
      <c r="G107">
        <v>777.13</v>
      </c>
      <c r="H107" s="2">
        <f>G107/C107</f>
        <v>1.4273539594640512</v>
      </c>
      <c r="I107">
        <v>0.14000000000000001</v>
      </c>
      <c r="J107">
        <v>937.71</v>
      </c>
      <c r="K107" s="2">
        <f t="shared" si="17"/>
        <v>1.7222910984378874</v>
      </c>
      <c r="L107">
        <v>4.4999999999999998E-2</v>
      </c>
      <c r="M107">
        <v>736.57560000000001</v>
      </c>
      <c r="N107" s="2">
        <f>M107/C107</f>
        <v>1.3528677301154364</v>
      </c>
      <c r="O107">
        <v>0.14499999999999999</v>
      </c>
      <c r="P107">
        <v>627.18510000000003</v>
      </c>
      <c r="Q107" s="2">
        <f>P107/C107</f>
        <v>1.1519502989227759</v>
      </c>
      <c r="R107">
        <v>5.7500000000000002E-2</v>
      </c>
      <c r="S107">
        <v>-13.84</v>
      </c>
      <c r="T107" s="2">
        <f t="shared" si="18"/>
        <v>13.84</v>
      </c>
      <c r="U107" s="2">
        <f t="shared" si="23"/>
        <v>16.399945373014326</v>
      </c>
      <c r="V107">
        <v>0.1225</v>
      </c>
      <c r="W107">
        <v>-16.48</v>
      </c>
      <c r="X107" s="2">
        <f t="shared" si="19"/>
        <v>16.48</v>
      </c>
      <c r="Y107" s="2">
        <f t="shared" si="24"/>
        <v>19.528258652259833</v>
      </c>
    </row>
    <row r="108" spans="1:25">
      <c r="A108" s="3" t="s">
        <v>510</v>
      </c>
      <c r="B108" s="3">
        <v>3</v>
      </c>
      <c r="C108">
        <f>55.5*9.81</f>
        <v>544.45500000000004</v>
      </c>
      <c r="D108" s="44">
        <v>1.55</v>
      </c>
      <c r="E108" s="3" t="s">
        <v>55</v>
      </c>
      <c r="F108">
        <v>5.1700000000000003E-2</v>
      </c>
      <c r="G108">
        <v>873.01</v>
      </c>
      <c r="H108" s="2">
        <f>G108/C108</f>
        <v>1.6034566676768511</v>
      </c>
      <c r="I108">
        <v>0.1318</v>
      </c>
      <c r="J108">
        <v>939.29</v>
      </c>
      <c r="K108" s="2">
        <f t="shared" si="17"/>
        <v>1.7251930829912479</v>
      </c>
      <c r="L108">
        <v>5.1700000000000003E-2</v>
      </c>
      <c r="M108">
        <v>805.84500000000003</v>
      </c>
      <c r="N108" s="2">
        <f>M108/C108</f>
        <v>1.4800947736727552</v>
      </c>
      <c r="Q108" s="2"/>
      <c r="R108">
        <v>2.58E-2</v>
      </c>
      <c r="S108">
        <v>2.06</v>
      </c>
      <c r="T108" s="2">
        <f t="shared" si="18"/>
        <v>2.06</v>
      </c>
      <c r="U108" s="2">
        <f t="shared" si="23"/>
        <v>2.4410323315324791</v>
      </c>
      <c r="V108">
        <v>0.1163</v>
      </c>
      <c r="W108">
        <v>-14.76</v>
      </c>
      <c r="X108" s="2">
        <f t="shared" si="19"/>
        <v>14.76</v>
      </c>
      <c r="Y108" s="2">
        <f t="shared" si="24"/>
        <v>17.490115152145336</v>
      </c>
    </row>
    <row r="109" spans="1:25">
      <c r="A109" s="3" t="s">
        <v>511</v>
      </c>
      <c r="B109" s="3">
        <v>3</v>
      </c>
      <c r="C109">
        <f>97*9.81</f>
        <v>951.57</v>
      </c>
      <c r="D109" s="44">
        <v>1.75</v>
      </c>
      <c r="E109" s="3" t="s">
        <v>56</v>
      </c>
      <c r="H109" s="2"/>
      <c r="I109">
        <v>0.1353</v>
      </c>
      <c r="J109">
        <v>1871.22</v>
      </c>
      <c r="K109" s="2">
        <f t="shared" si="17"/>
        <v>1.9664554368044389</v>
      </c>
      <c r="N109" s="2"/>
      <c r="O109">
        <v>0.1447</v>
      </c>
      <c r="P109">
        <v>1481.5383999999999</v>
      </c>
      <c r="Q109" s="2">
        <f t="shared" ref="Q109:Q120" si="25">P109/C109</f>
        <v>1.5569410553085952</v>
      </c>
      <c r="R109">
        <v>3.73E-2</v>
      </c>
      <c r="S109">
        <v>10.95</v>
      </c>
      <c r="T109" s="2">
        <f t="shared" si="18"/>
        <v>10.95</v>
      </c>
      <c r="U109" s="2">
        <f t="shared" si="23"/>
        <v>6.575599122652938</v>
      </c>
      <c r="V109">
        <v>0.1447</v>
      </c>
      <c r="W109">
        <v>-39.85</v>
      </c>
      <c r="X109" s="2">
        <f t="shared" si="19"/>
        <v>39.85</v>
      </c>
      <c r="Y109" s="2">
        <f t="shared" si="24"/>
        <v>23.930376715773477</v>
      </c>
    </row>
    <row r="110" spans="1:25">
      <c r="A110" s="3" t="s">
        <v>512</v>
      </c>
      <c r="B110" s="3">
        <v>3</v>
      </c>
      <c r="C110">
        <f>97*9.81</f>
        <v>951.57</v>
      </c>
      <c r="D110" s="44">
        <v>1.75</v>
      </c>
      <c r="E110" s="3" t="s">
        <v>56</v>
      </c>
      <c r="H110" s="2"/>
      <c r="I110">
        <v>0.13220000000000001</v>
      </c>
      <c r="J110">
        <v>1885.36</v>
      </c>
      <c r="K110" s="2">
        <f t="shared" si="17"/>
        <v>1.9813150897989635</v>
      </c>
      <c r="N110" s="2"/>
      <c r="O110">
        <v>0.13650000000000001</v>
      </c>
      <c r="P110">
        <v>1512.5691999999999</v>
      </c>
      <c r="Q110" s="2">
        <f t="shared" si="25"/>
        <v>1.5895511628151369</v>
      </c>
      <c r="R110">
        <v>2.8199999999999999E-2</v>
      </c>
      <c r="S110">
        <v>3.67</v>
      </c>
      <c r="T110" s="2">
        <f t="shared" si="18"/>
        <v>3.67</v>
      </c>
      <c r="U110" s="2">
        <f t="shared" si="23"/>
        <v>2.203876600925688</v>
      </c>
      <c r="V110">
        <v>0.1278</v>
      </c>
      <c r="W110">
        <v>-54.93</v>
      </c>
      <c r="X110" s="2">
        <f t="shared" si="19"/>
        <v>54.93</v>
      </c>
      <c r="Y110" s="2">
        <f t="shared" si="24"/>
        <v>32.986087653637064</v>
      </c>
    </row>
    <row r="111" spans="1:25">
      <c r="A111" s="3" t="s">
        <v>513</v>
      </c>
      <c r="B111" s="3">
        <v>3</v>
      </c>
      <c r="C111">
        <f>97*9.81</f>
        <v>951.57</v>
      </c>
      <c r="D111" s="44">
        <v>1.75</v>
      </c>
      <c r="E111" s="3" t="s">
        <v>56</v>
      </c>
      <c r="H111" s="2"/>
      <c r="I111">
        <v>0.14699999999999999</v>
      </c>
      <c r="J111">
        <v>1781.47</v>
      </c>
      <c r="K111" s="2">
        <f t="shared" si="17"/>
        <v>1.8721376251878474</v>
      </c>
      <c r="N111" s="2"/>
      <c r="O111">
        <v>0.154</v>
      </c>
      <c r="P111">
        <v>1263.1284000000001</v>
      </c>
      <c r="Q111" s="2">
        <f t="shared" si="25"/>
        <v>1.3274151139695451</v>
      </c>
      <c r="R111">
        <v>3.73E-2</v>
      </c>
      <c r="S111">
        <v>7.17</v>
      </c>
      <c r="T111" s="2">
        <f t="shared" si="18"/>
        <v>7.17</v>
      </c>
      <c r="U111" s="2">
        <f t="shared" si="23"/>
        <v>4.3056662748330199</v>
      </c>
      <c r="V111">
        <v>0.15629999999999999</v>
      </c>
      <c r="W111">
        <v>-42.82</v>
      </c>
      <c r="X111" s="2">
        <f t="shared" si="19"/>
        <v>42.82</v>
      </c>
      <c r="Y111" s="2">
        <f t="shared" si="24"/>
        <v>25.713895381917698</v>
      </c>
    </row>
    <row r="112" spans="1:25">
      <c r="A112" s="3" t="s">
        <v>514</v>
      </c>
      <c r="B112" s="3">
        <v>3</v>
      </c>
      <c r="C112">
        <f>88*9.81</f>
        <v>863.28000000000009</v>
      </c>
      <c r="D112" s="44">
        <v>1.81</v>
      </c>
      <c r="E112" s="3" t="s">
        <v>57</v>
      </c>
      <c r="F112">
        <v>4.1099999999999998E-2</v>
      </c>
      <c r="G112">
        <v>1564.13</v>
      </c>
      <c r="H112" s="2">
        <f t="shared" ref="H112:H118" si="26">G112/C112</f>
        <v>1.8118455194143266</v>
      </c>
      <c r="I112">
        <v>0.12330000000000001</v>
      </c>
      <c r="J112">
        <v>1880.37</v>
      </c>
      <c r="K112" s="2">
        <f t="shared" si="17"/>
        <v>2.1781693077564634</v>
      </c>
      <c r="N112" s="2"/>
      <c r="O112">
        <v>0.11360000000000001</v>
      </c>
      <c r="P112">
        <v>1574.9147</v>
      </c>
      <c r="Q112" s="2">
        <f t="shared" si="25"/>
        <v>1.8243382216662032</v>
      </c>
      <c r="R112">
        <v>3.1399999999999997E-2</v>
      </c>
      <c r="S112">
        <v>13.18</v>
      </c>
      <c r="T112" s="2">
        <f t="shared" si="18"/>
        <v>13.18</v>
      </c>
      <c r="U112" s="2">
        <f t="shared" si="23"/>
        <v>8.4350013388484655</v>
      </c>
      <c r="V112">
        <v>7.4899999999999994E-2</v>
      </c>
      <c r="W112">
        <v>-27.51</v>
      </c>
      <c r="X112" s="2">
        <f t="shared" si="19"/>
        <v>27.51</v>
      </c>
      <c r="Y112" s="2">
        <f t="shared" si="24"/>
        <v>17.605985343833179</v>
      </c>
    </row>
    <row r="113" spans="1:25">
      <c r="A113" s="3" t="s">
        <v>515</v>
      </c>
      <c r="B113" s="3">
        <v>3</v>
      </c>
      <c r="C113">
        <f>88*9.81</f>
        <v>863.28000000000009</v>
      </c>
      <c r="D113" s="44">
        <v>1.81</v>
      </c>
      <c r="E113" s="3" t="s">
        <v>57</v>
      </c>
      <c r="F113">
        <v>5.0799999999999998E-2</v>
      </c>
      <c r="G113">
        <v>1606.77</v>
      </c>
      <c r="H113" s="2">
        <f t="shared" si="26"/>
        <v>1.8612385321100915</v>
      </c>
      <c r="I113">
        <v>0.11600000000000001</v>
      </c>
      <c r="J113">
        <v>1742.47</v>
      </c>
      <c r="K113" s="2">
        <f t="shared" si="17"/>
        <v>2.0184297099434714</v>
      </c>
      <c r="L113">
        <v>5.8000000000000003E-2</v>
      </c>
      <c r="M113">
        <v>1261.8842</v>
      </c>
      <c r="N113" s="2">
        <f>M113/C113</f>
        <v>1.4617322305625056</v>
      </c>
      <c r="O113">
        <v>9.1800000000000007E-2</v>
      </c>
      <c r="P113">
        <v>1284.2574</v>
      </c>
      <c r="Q113" s="2">
        <f t="shared" si="25"/>
        <v>1.4876487350569918</v>
      </c>
      <c r="R113">
        <v>3.3799999999999997E-2</v>
      </c>
      <c r="S113">
        <v>15.35</v>
      </c>
      <c r="T113" s="2">
        <f t="shared" si="18"/>
        <v>15.35</v>
      </c>
      <c r="U113" s="2">
        <f t="shared" si="23"/>
        <v>9.8237686306012098</v>
      </c>
      <c r="V113">
        <v>7.4899999999999994E-2</v>
      </c>
      <c r="W113">
        <v>-20.89</v>
      </c>
      <c r="X113" s="2">
        <f t="shared" si="19"/>
        <v>20.89</v>
      </c>
      <c r="Y113" s="2">
        <f t="shared" si="24"/>
        <v>13.369285126596697</v>
      </c>
    </row>
    <row r="114" spans="1:25">
      <c r="A114" s="3" t="s">
        <v>516</v>
      </c>
      <c r="B114" s="3">
        <v>3</v>
      </c>
      <c r="C114">
        <f>88*9.81</f>
        <v>863.28000000000009</v>
      </c>
      <c r="D114" s="44">
        <v>1.81</v>
      </c>
      <c r="E114" s="3" t="s">
        <v>57</v>
      </c>
      <c r="F114">
        <v>4.53E-2</v>
      </c>
      <c r="G114">
        <v>1850.21</v>
      </c>
      <c r="H114" s="2">
        <f t="shared" si="26"/>
        <v>2.1432327865814105</v>
      </c>
      <c r="I114">
        <v>0.1147</v>
      </c>
      <c r="J114">
        <v>1720.97</v>
      </c>
      <c r="K114" s="2">
        <f t="shared" si="17"/>
        <v>1.9935246965063478</v>
      </c>
      <c r="L114">
        <v>5.0700000000000002E-2</v>
      </c>
      <c r="M114">
        <v>1425.8055999999999</v>
      </c>
      <c r="N114" s="2">
        <f>M114/C114</f>
        <v>1.6516143082198125</v>
      </c>
      <c r="O114">
        <v>9.3299999999999994E-2</v>
      </c>
      <c r="P114">
        <v>1264.768</v>
      </c>
      <c r="Q114" s="2">
        <f t="shared" si="25"/>
        <v>1.4650727458066906</v>
      </c>
      <c r="R114">
        <v>5.8700000000000002E-2</v>
      </c>
      <c r="S114">
        <v>-38.19</v>
      </c>
      <c r="T114" s="2">
        <f t="shared" si="18"/>
        <v>38.19</v>
      </c>
      <c r="U114" s="2">
        <f t="shared" si="23"/>
        <v>24.441024364994149</v>
      </c>
      <c r="V114">
        <v>9.3299999999999994E-2</v>
      </c>
      <c r="W114">
        <v>-32.93</v>
      </c>
      <c r="X114" s="2">
        <f t="shared" si="19"/>
        <v>32.93</v>
      </c>
      <c r="Y114" s="2">
        <f t="shared" si="24"/>
        <v>21.074703648579664</v>
      </c>
    </row>
    <row r="115" spans="1:25">
      <c r="A115" s="3" t="s">
        <v>517</v>
      </c>
      <c r="B115" s="3">
        <v>3</v>
      </c>
      <c r="C115">
        <f>115.5*9.81</f>
        <v>1133.0550000000001</v>
      </c>
      <c r="D115" s="44">
        <v>2.02</v>
      </c>
      <c r="E115" s="3" t="s">
        <v>58</v>
      </c>
      <c r="F115">
        <v>4.6199999999999998E-2</v>
      </c>
      <c r="G115">
        <v>1794.73</v>
      </c>
      <c r="H115" s="2">
        <f t="shared" si="26"/>
        <v>1.5839742995706299</v>
      </c>
      <c r="I115">
        <v>0.1203</v>
      </c>
      <c r="J115">
        <v>1781.45</v>
      </c>
      <c r="K115" s="2">
        <f t="shared" si="17"/>
        <v>1.5722537740886364</v>
      </c>
      <c r="L115">
        <v>5.5500000000000001E-2</v>
      </c>
      <c r="M115">
        <v>1477.3951999999999</v>
      </c>
      <c r="N115" s="2">
        <f>M115/C115</f>
        <v>1.3039042235372509</v>
      </c>
      <c r="O115">
        <v>9.8699999999999996E-2</v>
      </c>
      <c r="P115">
        <v>1455.7996000000001</v>
      </c>
      <c r="Q115" s="2">
        <f t="shared" si="25"/>
        <v>1.2848446015418493</v>
      </c>
      <c r="R115">
        <v>2.47E-2</v>
      </c>
      <c r="S115">
        <v>6.7</v>
      </c>
      <c r="T115" s="2">
        <f t="shared" si="18"/>
        <v>6.7</v>
      </c>
      <c r="U115" s="2">
        <f t="shared" si="23"/>
        <v>2.9273351100946705</v>
      </c>
      <c r="V115">
        <v>0.12640000000000001</v>
      </c>
      <c r="W115">
        <v>-42.93</v>
      </c>
      <c r="X115" s="2">
        <f t="shared" si="19"/>
        <v>42.93</v>
      </c>
      <c r="Y115" s="2">
        <f t="shared" si="24"/>
        <v>18.756790489009582</v>
      </c>
    </row>
    <row r="116" spans="1:25">
      <c r="A116" s="3" t="s">
        <v>518</v>
      </c>
      <c r="B116" s="3">
        <v>3</v>
      </c>
      <c r="C116">
        <f>115.5*9.81</f>
        <v>1133.0550000000001</v>
      </c>
      <c r="D116" s="44">
        <v>2.02</v>
      </c>
      <c r="E116" s="3" t="s">
        <v>58</v>
      </c>
      <c r="F116">
        <v>4.0099999999999997E-2</v>
      </c>
      <c r="G116">
        <v>2320.75</v>
      </c>
      <c r="H116" s="2">
        <f t="shared" si="26"/>
        <v>2.0482236078566354</v>
      </c>
      <c r="I116">
        <v>0.16339999999999999</v>
      </c>
      <c r="J116">
        <v>2047.54</v>
      </c>
      <c r="K116" s="2">
        <f t="shared" si="17"/>
        <v>1.8070967428765592</v>
      </c>
      <c r="L116">
        <v>4.3200000000000002E-2</v>
      </c>
      <c r="M116">
        <v>1900.8966</v>
      </c>
      <c r="N116" s="2">
        <f>M116/C116</f>
        <v>1.6776737228113374</v>
      </c>
      <c r="O116">
        <v>0.1017</v>
      </c>
      <c r="P116">
        <v>1240.0006000000001</v>
      </c>
      <c r="Q116" s="2">
        <f t="shared" si="25"/>
        <v>1.0943869450291468</v>
      </c>
      <c r="R116">
        <v>5.5500000000000001E-2</v>
      </c>
      <c r="S116">
        <v>-41.52</v>
      </c>
      <c r="T116" s="2">
        <f t="shared" si="18"/>
        <v>41.52</v>
      </c>
      <c r="U116" s="2">
        <f t="shared" si="23"/>
        <v>18.140739368825482</v>
      </c>
      <c r="V116">
        <v>0.16339999999999999</v>
      </c>
      <c r="W116">
        <v>-41.56</v>
      </c>
      <c r="X116" s="2">
        <f t="shared" si="19"/>
        <v>41.56</v>
      </c>
      <c r="Y116" s="2">
        <f t="shared" si="24"/>
        <v>18.158215996348435</v>
      </c>
    </row>
    <row r="117" spans="1:25">
      <c r="A117" s="3" t="s">
        <v>519</v>
      </c>
      <c r="B117" s="3">
        <v>3</v>
      </c>
      <c r="C117">
        <f>115.5*9.81</f>
        <v>1133.0550000000001</v>
      </c>
      <c r="D117" s="44">
        <v>2.02</v>
      </c>
      <c r="E117" s="3" t="s">
        <v>58</v>
      </c>
      <c r="F117">
        <v>3.5999999999999997E-2</v>
      </c>
      <c r="G117">
        <v>2219.35</v>
      </c>
      <c r="H117" s="2">
        <f t="shared" si="26"/>
        <v>1.9587310412998484</v>
      </c>
      <c r="I117">
        <v>0.16800000000000001</v>
      </c>
      <c r="J117">
        <v>1703.47</v>
      </c>
      <c r="K117" s="2">
        <f t="shared" si="17"/>
        <v>1.5034309896695217</v>
      </c>
      <c r="L117">
        <v>4.2000000000000003E-2</v>
      </c>
      <c r="M117">
        <v>1645.9826</v>
      </c>
      <c r="N117" s="2">
        <f>M117/C117</f>
        <v>1.4526943528778391</v>
      </c>
      <c r="O117">
        <v>0.11700000000000001</v>
      </c>
      <c r="P117">
        <v>1177.5630000000001</v>
      </c>
      <c r="Q117" s="2">
        <f t="shared" si="25"/>
        <v>1.0392814117584761</v>
      </c>
      <c r="R117">
        <v>5.3999999999999999E-2</v>
      </c>
      <c r="S117">
        <v>-37.75</v>
      </c>
      <c r="T117" s="2">
        <f t="shared" si="18"/>
        <v>37.75</v>
      </c>
      <c r="U117" s="2">
        <f t="shared" si="23"/>
        <v>16.493567224787139</v>
      </c>
      <c r="V117">
        <v>0.16200000000000001</v>
      </c>
      <c r="W117">
        <v>-30.27</v>
      </c>
      <c r="X117" s="2">
        <f t="shared" si="19"/>
        <v>30.27</v>
      </c>
      <c r="Y117" s="2">
        <f t="shared" si="24"/>
        <v>13.225437877994878</v>
      </c>
    </row>
    <row r="118" spans="1:25">
      <c r="A118" s="3" t="s">
        <v>520</v>
      </c>
      <c r="B118" s="3">
        <v>3</v>
      </c>
      <c r="C118">
        <f>99*9.91</f>
        <v>981.09</v>
      </c>
      <c r="D118" s="45">
        <v>1.87</v>
      </c>
      <c r="E118" s="3" t="s">
        <v>59</v>
      </c>
      <c r="F118">
        <v>4.9099999999999998E-2</v>
      </c>
      <c r="G118">
        <v>1257.48</v>
      </c>
      <c r="H118" s="2">
        <f t="shared" si="26"/>
        <v>1.2817172736446196</v>
      </c>
      <c r="I118">
        <v>0.1447</v>
      </c>
      <c r="J118">
        <v>1957.07</v>
      </c>
      <c r="K118" s="2">
        <f t="shared" si="17"/>
        <v>1.9947915074050289</v>
      </c>
      <c r="N118" s="2"/>
      <c r="O118">
        <v>0.14979999999999999</v>
      </c>
      <c r="P118">
        <v>1463.6874</v>
      </c>
      <c r="Q118" s="2">
        <f t="shared" si="25"/>
        <v>1.4918992141393757</v>
      </c>
      <c r="R118">
        <v>2.8400000000000002E-2</v>
      </c>
      <c r="S118">
        <v>10.39</v>
      </c>
      <c r="T118" s="2">
        <f t="shared" si="18"/>
        <v>10.39</v>
      </c>
      <c r="U118" s="2">
        <f t="shared" si="23"/>
        <v>5.6632416318791563</v>
      </c>
      <c r="V118">
        <v>0.15759999999999999</v>
      </c>
      <c r="W118">
        <v>-45.63</v>
      </c>
      <c r="X118" s="2">
        <f t="shared" si="19"/>
        <v>45.63</v>
      </c>
      <c r="Y118" s="2">
        <f t="shared" si="24"/>
        <v>24.871387455500084</v>
      </c>
    </row>
    <row r="119" spans="1:25">
      <c r="A119" s="3" t="s">
        <v>521</v>
      </c>
      <c r="B119" s="3">
        <v>3</v>
      </c>
      <c r="C119">
        <f>99*9.91</f>
        <v>981.09</v>
      </c>
      <c r="D119" s="45">
        <v>1.87</v>
      </c>
      <c r="E119" s="3" t="s">
        <v>59</v>
      </c>
      <c r="H119" s="2"/>
      <c r="I119">
        <v>0.17</v>
      </c>
      <c r="J119">
        <v>2032.88</v>
      </c>
      <c r="K119" s="2">
        <f t="shared" si="17"/>
        <v>2.0720627057660357</v>
      </c>
      <c r="N119" s="2"/>
      <c r="O119">
        <v>0.17849999999999999</v>
      </c>
      <c r="P119">
        <v>1436.5737999999999</v>
      </c>
      <c r="Q119" s="2">
        <f t="shared" si="25"/>
        <v>1.4642630135869286</v>
      </c>
      <c r="R119">
        <v>5.0999999999999997E-2</v>
      </c>
      <c r="S119">
        <v>7.19</v>
      </c>
      <c r="T119" s="2">
        <f t="shared" si="18"/>
        <v>7.19</v>
      </c>
      <c r="U119" s="2">
        <f t="shared" si="23"/>
        <v>3.9190286172484248</v>
      </c>
      <c r="V119">
        <v>0.17849999999999999</v>
      </c>
      <c r="W119">
        <v>-57.96</v>
      </c>
      <c r="X119" s="2">
        <f t="shared" si="19"/>
        <v>57.96</v>
      </c>
      <c r="Y119" s="2">
        <f t="shared" si="24"/>
        <v>31.592058227499123</v>
      </c>
    </row>
    <row r="120" spans="1:25">
      <c r="A120" s="3" t="s">
        <v>522</v>
      </c>
      <c r="B120" s="3">
        <v>3</v>
      </c>
      <c r="C120">
        <f>99*9.91</f>
        <v>981.09</v>
      </c>
      <c r="D120" s="45">
        <v>1.87</v>
      </c>
      <c r="E120" s="3" t="s">
        <v>59</v>
      </c>
      <c r="H120" s="2"/>
      <c r="I120">
        <v>0.1623</v>
      </c>
      <c r="J120">
        <v>1882.12</v>
      </c>
      <c r="K120" s="2">
        <f t="shared" si="17"/>
        <v>1.9183968850971878</v>
      </c>
      <c r="N120" s="2"/>
      <c r="O120">
        <v>0.17050000000000001</v>
      </c>
      <c r="P120">
        <v>1339.258</v>
      </c>
      <c r="Q120" s="2">
        <f t="shared" si="25"/>
        <v>1.3650715021048019</v>
      </c>
      <c r="R120">
        <v>4.1300000000000003E-2</v>
      </c>
      <c r="S120">
        <v>5.74</v>
      </c>
      <c r="T120" s="2">
        <f t="shared" si="18"/>
        <v>5.74</v>
      </c>
      <c r="U120" s="2">
        <f t="shared" si="23"/>
        <v>3.1286820949938741</v>
      </c>
      <c r="V120">
        <v>0.16500000000000001</v>
      </c>
      <c r="W120">
        <v>-43.79</v>
      </c>
      <c r="X120" s="2">
        <f t="shared" si="19"/>
        <v>43.79</v>
      </c>
      <c r="Y120" s="2">
        <f t="shared" si="24"/>
        <v>23.868464972087413</v>
      </c>
    </row>
    <row r="121" spans="1:25">
      <c r="A121" s="3"/>
    </row>
    <row r="122" spans="1:25">
      <c r="A122" s="3" t="s">
        <v>723</v>
      </c>
    </row>
    <row r="123" spans="1:25" hidden="1">
      <c r="B123" s="3">
        <v>1</v>
      </c>
      <c r="C123" s="3"/>
      <c r="D123" s="3"/>
      <c r="E123" s="3" t="s">
        <v>48</v>
      </c>
      <c r="F123">
        <f t="shared" ref="F123:U123" si="27">AVERAGE(F4:F6)</f>
        <v>5.9499999999999997E-2</v>
      </c>
      <c r="G123">
        <f t="shared" si="27"/>
        <v>991.7</v>
      </c>
      <c r="H123">
        <f t="shared" si="27"/>
        <v>1.2373405599911163</v>
      </c>
      <c r="I123">
        <f t="shared" si="27"/>
        <v>0.16306666666666669</v>
      </c>
      <c r="J123">
        <f t="shared" si="27"/>
        <v>1424.7533333333333</v>
      </c>
      <c r="K123">
        <f t="shared" si="27"/>
        <v>1.7776596625147487</v>
      </c>
      <c r="O123">
        <f t="shared" si="27"/>
        <v>0.1661</v>
      </c>
      <c r="P123">
        <f t="shared" si="27"/>
        <v>883.17043333333334</v>
      </c>
      <c r="Q123">
        <f t="shared" si="27"/>
        <v>1.1019286059778799</v>
      </c>
      <c r="R123">
        <f t="shared" si="27"/>
        <v>1.3833333333333335E-2</v>
      </c>
      <c r="S123">
        <f t="shared" si="27"/>
        <v>0.95000000000000007</v>
      </c>
      <c r="T123">
        <f t="shared" si="27"/>
        <v>0.95000000000000007</v>
      </c>
      <c r="U123">
        <f t="shared" si="27"/>
        <v>0.6812135738071744</v>
      </c>
      <c r="V123">
        <f t="shared" ref="V123:Y123" si="28">AVERAGE(V4:V6)</f>
        <v>0.18433333333333332</v>
      </c>
      <c r="W123">
        <f t="shared" si="28"/>
        <v>-22.213333333333335</v>
      </c>
      <c r="X123">
        <f t="shared" si="28"/>
        <v>22.213333333333335</v>
      </c>
      <c r="Y123">
        <f t="shared" si="28"/>
        <v>15.928446511757931</v>
      </c>
    </row>
    <row r="124" spans="1:25">
      <c r="B124" s="3">
        <v>1</v>
      </c>
      <c r="C124" s="3"/>
      <c r="D124" s="3"/>
      <c r="E124" s="3" t="s">
        <v>49</v>
      </c>
      <c r="F124">
        <f t="shared" ref="F124:U124" si="29">AVERAGE(F7:F9)</f>
        <v>4.5733333333333327E-2</v>
      </c>
      <c r="G124">
        <f t="shared" si="29"/>
        <v>1578.37</v>
      </c>
      <c r="H124">
        <f t="shared" si="29"/>
        <v>2.1310461685940143</v>
      </c>
      <c r="I124">
        <f t="shared" si="29"/>
        <v>0.11773333333333331</v>
      </c>
      <c r="J124">
        <f t="shared" si="29"/>
        <v>1499.7833333333335</v>
      </c>
      <c r="K124">
        <f t="shared" si="29"/>
        <v>2.0249418870234224</v>
      </c>
      <c r="L124">
        <f t="shared" si="29"/>
        <v>3.1699999999999999E-2</v>
      </c>
      <c r="M124">
        <f t="shared" si="29"/>
        <v>583.22443333333331</v>
      </c>
      <c r="N124">
        <f t="shared" si="29"/>
        <v>0.78744413165823934</v>
      </c>
      <c r="O124">
        <f t="shared" si="29"/>
        <v>8.2966666666666675E-2</v>
      </c>
      <c r="P124">
        <f t="shared" si="29"/>
        <v>828.26036666666676</v>
      </c>
      <c r="Q124">
        <f t="shared" si="29"/>
        <v>1.1182809360183441</v>
      </c>
      <c r="R124">
        <f t="shared" si="29"/>
        <v>5.0650000000000001E-2</v>
      </c>
      <c r="S124">
        <f t="shared" si="29"/>
        <v>-13.675000000000001</v>
      </c>
      <c r="T124">
        <f t="shared" si="29"/>
        <v>13.675000000000001</v>
      </c>
      <c r="U124">
        <f t="shared" si="29"/>
        <v>10.372689402843321</v>
      </c>
      <c r="V124">
        <f t="shared" ref="V124:Y124" si="30">AVERAGE(V7:V9)</f>
        <v>8.5566666666666666E-2</v>
      </c>
      <c r="W124">
        <f t="shared" si="30"/>
        <v>-14.753333333333332</v>
      </c>
      <c r="X124">
        <f t="shared" si="30"/>
        <v>14.753333333333332</v>
      </c>
      <c r="Y124">
        <f t="shared" si="30"/>
        <v>11.190621157095558</v>
      </c>
    </row>
    <row r="125" spans="1:25">
      <c r="B125" s="3">
        <v>1</v>
      </c>
      <c r="C125" s="3"/>
      <c r="D125" s="3"/>
      <c r="E125" s="3" t="s">
        <v>50</v>
      </c>
      <c r="I125">
        <f t="shared" ref="I125:U125" si="31">AVERAGE(I10:I12)</f>
        <v>0.12963333333333335</v>
      </c>
      <c r="J125">
        <f t="shared" si="31"/>
        <v>1273.3566666666666</v>
      </c>
      <c r="K125">
        <f t="shared" si="31"/>
        <v>1.8028042058368257</v>
      </c>
      <c r="L125">
        <f t="shared" si="31"/>
        <v>5.0000000000000001E-3</v>
      </c>
      <c r="M125">
        <f t="shared" si="31"/>
        <v>29.405200000000001</v>
      </c>
      <c r="N125">
        <f t="shared" si="31"/>
        <v>4.1631555102503111E-2</v>
      </c>
      <c r="O125">
        <f t="shared" si="31"/>
        <v>0.13833333333333334</v>
      </c>
      <c r="P125">
        <f t="shared" si="31"/>
        <v>926.77923333333331</v>
      </c>
      <c r="Q125">
        <f t="shared" si="31"/>
        <v>1.3121237305093063</v>
      </c>
      <c r="R125">
        <f t="shared" si="31"/>
        <v>4.0599999999999997E-2</v>
      </c>
      <c r="S125">
        <f t="shared" si="31"/>
        <v>5.71</v>
      </c>
      <c r="T125">
        <f t="shared" si="31"/>
        <v>5.71</v>
      </c>
      <c r="U125">
        <f t="shared" si="31"/>
        <v>4.7553849946366578</v>
      </c>
      <c r="V125">
        <f t="shared" ref="V125:Y125" si="32">AVERAGE(V10:V12)</f>
        <v>0.13843333333333332</v>
      </c>
      <c r="W125">
        <f t="shared" si="32"/>
        <v>-17.713333333333335</v>
      </c>
      <c r="X125">
        <f t="shared" si="32"/>
        <v>17.713333333333335</v>
      </c>
      <c r="Y125">
        <f t="shared" si="32"/>
        <v>14.751964892877524</v>
      </c>
    </row>
    <row r="126" spans="1:25" hidden="1">
      <c r="B126" s="3">
        <v>1</v>
      </c>
      <c r="C126" s="3"/>
      <c r="D126" s="3"/>
      <c r="E126" s="3" t="s">
        <v>51</v>
      </c>
      <c r="F126">
        <f t="shared" ref="F126:U126" si="33">AVERAGE(F13:F15)</f>
        <v>4.8399999999999999E-2</v>
      </c>
      <c r="G126">
        <f t="shared" si="33"/>
        <v>1526.4133333333332</v>
      </c>
      <c r="H126">
        <f t="shared" si="33"/>
        <v>1.9948421722122027</v>
      </c>
      <c r="L126">
        <f t="shared" si="33"/>
        <v>5.2600000000000001E-2</v>
      </c>
      <c r="M126">
        <f t="shared" si="33"/>
        <v>1239.3978333333334</v>
      </c>
      <c r="N126">
        <f t="shared" si="33"/>
        <v>1.6197467698232224</v>
      </c>
      <c r="R126">
        <f t="shared" si="33"/>
        <v>3.2266666666666666E-2</v>
      </c>
      <c r="S126">
        <f t="shared" si="33"/>
        <v>4.0366666666666662</v>
      </c>
      <c r="T126">
        <f t="shared" si="33"/>
        <v>4.0366666666666662</v>
      </c>
      <c r="U126">
        <f t="shared" si="33"/>
        <v>2.9308039841509088</v>
      </c>
      <c r="V126">
        <f t="shared" ref="V126:Y126" si="34">AVERAGE(V13:V15)</f>
        <v>6.5433333333333329E-2</v>
      </c>
      <c r="W126">
        <f t="shared" si="34"/>
        <v>-18.083333333333332</v>
      </c>
      <c r="X126">
        <f t="shared" si="34"/>
        <v>18.083333333333332</v>
      </c>
      <c r="Y126">
        <f t="shared" si="34"/>
        <v>13.129324206456383</v>
      </c>
    </row>
    <row r="127" spans="1:25" hidden="1">
      <c r="B127" s="3">
        <v>1</v>
      </c>
      <c r="C127" s="3"/>
      <c r="D127" s="3"/>
      <c r="E127" s="3" t="s">
        <v>90</v>
      </c>
    </row>
    <row r="128" spans="1:25">
      <c r="B128" s="3">
        <v>1</v>
      </c>
      <c r="C128" s="3"/>
      <c r="D128" s="3"/>
      <c r="E128" s="3" t="s">
        <v>52</v>
      </c>
      <c r="F128">
        <f t="shared" ref="F128:U128" si="35">AVERAGE(F19:F21)</f>
        <v>5.3066666666666672E-2</v>
      </c>
      <c r="G128">
        <f t="shared" si="35"/>
        <v>1462.55</v>
      </c>
      <c r="H128">
        <f t="shared" si="35"/>
        <v>2.2251890395119207</v>
      </c>
      <c r="I128">
        <f t="shared" si="35"/>
        <v>0.12443333333333333</v>
      </c>
      <c r="J128">
        <f t="shared" si="35"/>
        <v>1208.4366666666667</v>
      </c>
      <c r="K128">
        <f t="shared" si="35"/>
        <v>1.8385696390625872</v>
      </c>
      <c r="L128">
        <f t="shared" si="35"/>
        <v>4.5933333333333333E-2</v>
      </c>
      <c r="M128">
        <f t="shared" si="35"/>
        <v>1037.1261666666667</v>
      </c>
      <c r="N128">
        <f t="shared" si="35"/>
        <v>1.5779301758283</v>
      </c>
      <c r="O128">
        <f t="shared" si="35"/>
        <v>0.10753333333333333</v>
      </c>
      <c r="P128">
        <f t="shared" si="35"/>
        <v>992.8981</v>
      </c>
      <c r="Q128">
        <f t="shared" si="35"/>
        <v>1.5106396153787636</v>
      </c>
      <c r="R128">
        <f t="shared" si="35"/>
        <v>3.5766666666666669E-2</v>
      </c>
      <c r="S128">
        <f t="shared" si="35"/>
        <v>25.25</v>
      </c>
      <c r="T128">
        <f t="shared" si="35"/>
        <v>26.709999999999997</v>
      </c>
      <c r="U128">
        <f t="shared" si="35"/>
        <v>22.702675779355829</v>
      </c>
      <c r="V128">
        <f t="shared" ref="V128:Y128" si="36">AVERAGE(V19:V21)</f>
        <v>0.11876666666666665</v>
      </c>
      <c r="W128">
        <f t="shared" si="36"/>
        <v>-15.083333333333334</v>
      </c>
      <c r="X128">
        <f t="shared" si="36"/>
        <v>15.083333333333334</v>
      </c>
      <c r="Y128">
        <f t="shared" si="36"/>
        <v>12.82036788987709</v>
      </c>
    </row>
    <row r="129" spans="2:25">
      <c r="B129" s="3">
        <v>1</v>
      </c>
      <c r="C129" s="3"/>
      <c r="D129" s="3"/>
      <c r="E129" s="3" t="s">
        <v>53</v>
      </c>
      <c r="F129">
        <f t="shared" ref="F129:U129" si="37">AVERAGE(F22:F24)</f>
        <v>3.5533333333333333E-2</v>
      </c>
      <c r="G129">
        <f t="shared" si="37"/>
        <v>1095.4233333333334</v>
      </c>
      <c r="H129">
        <f t="shared" si="37"/>
        <v>1.5401923910623687</v>
      </c>
      <c r="I129">
        <f t="shared" si="37"/>
        <v>0.12513333333333332</v>
      </c>
      <c r="J129">
        <f t="shared" si="37"/>
        <v>1245.7633333333333</v>
      </c>
      <c r="K129">
        <f t="shared" si="37"/>
        <v>1.7515741619506251</v>
      </c>
      <c r="L129">
        <f t="shared" si="37"/>
        <v>4.4866666666666666E-2</v>
      </c>
      <c r="M129">
        <f t="shared" si="37"/>
        <v>761.05443333333335</v>
      </c>
      <c r="N129">
        <f t="shared" si="37"/>
        <v>1.1256734507364055</v>
      </c>
      <c r="O129">
        <f t="shared" si="37"/>
        <v>0.12036666666666666</v>
      </c>
      <c r="P129">
        <f t="shared" si="37"/>
        <v>973.61466666666672</v>
      </c>
      <c r="Q129">
        <f t="shared" si="37"/>
        <v>1.3689263828839913</v>
      </c>
      <c r="R129">
        <f t="shared" si="37"/>
        <v>3.73E-2</v>
      </c>
      <c r="S129">
        <f t="shared" si="37"/>
        <v>-1.1599999999999999</v>
      </c>
      <c r="T129">
        <f t="shared" si="37"/>
        <v>8.5266666666666655</v>
      </c>
      <c r="U129">
        <f t="shared" si="37"/>
        <v>6.6976005217739774</v>
      </c>
      <c r="V129">
        <f t="shared" ref="V129:Y129" si="38">AVERAGE(V22:V24)</f>
        <v>0.15393333333333334</v>
      </c>
      <c r="W129">
        <f t="shared" si="38"/>
        <v>-21.406666666666666</v>
      </c>
      <c r="X129">
        <f t="shared" si="38"/>
        <v>21.406666666666666</v>
      </c>
      <c r="Y129">
        <f t="shared" si="38"/>
        <v>16.814695289613947</v>
      </c>
    </row>
    <row r="130" spans="2:25" hidden="1">
      <c r="B130" s="3">
        <v>1</v>
      </c>
      <c r="C130" s="3"/>
      <c r="D130" s="3"/>
      <c r="E130" s="3" t="s">
        <v>54</v>
      </c>
      <c r="F130">
        <f t="shared" ref="F130:U130" si="39">AVERAGE(F26:F28)</f>
        <v>5.6800000000000003E-2</v>
      </c>
      <c r="G130">
        <f t="shared" si="39"/>
        <v>1006.72</v>
      </c>
      <c r="H130">
        <f t="shared" si="39"/>
        <v>1.6551905560487981</v>
      </c>
      <c r="I130">
        <f t="shared" si="39"/>
        <v>0.14109999999999998</v>
      </c>
      <c r="J130">
        <f t="shared" si="39"/>
        <v>989.4666666666667</v>
      </c>
      <c r="K130">
        <f t="shared" si="39"/>
        <v>1.6844142653060477</v>
      </c>
      <c r="L130">
        <f t="shared" si="39"/>
        <v>5.9400000000000001E-2</v>
      </c>
      <c r="M130">
        <f t="shared" si="39"/>
        <v>675.78909999999996</v>
      </c>
      <c r="N130">
        <f t="shared" si="39"/>
        <v>1.1110931899641576</v>
      </c>
      <c r="O130">
        <f t="shared" si="39"/>
        <v>0.13073333333333334</v>
      </c>
      <c r="P130">
        <f t="shared" si="39"/>
        <v>637.40913333333344</v>
      </c>
      <c r="Q130">
        <f t="shared" si="39"/>
        <v>1.0870221321252196</v>
      </c>
      <c r="R130">
        <f t="shared" si="39"/>
        <v>2.0866666666666669E-2</v>
      </c>
      <c r="S130">
        <f t="shared" si="39"/>
        <v>1.45</v>
      </c>
      <c r="T130">
        <f t="shared" si="39"/>
        <v>1.45</v>
      </c>
      <c r="U130">
        <f t="shared" si="39"/>
        <v>1.6546591006609237</v>
      </c>
      <c r="V130">
        <f t="shared" ref="V130:Y130" si="40">AVERAGE(V26:V28)</f>
        <v>8.299999999999999E-2</v>
      </c>
      <c r="W130">
        <f t="shared" si="40"/>
        <v>-17.583333333333336</v>
      </c>
      <c r="X130">
        <f t="shared" si="40"/>
        <v>17.583333333333336</v>
      </c>
      <c r="Y130">
        <f t="shared" si="40"/>
        <v>18.322471295060083</v>
      </c>
    </row>
    <row r="131" spans="2:25">
      <c r="B131" s="3">
        <v>1</v>
      </c>
      <c r="C131" s="3"/>
      <c r="D131" s="3"/>
      <c r="E131" s="3" t="s">
        <v>55</v>
      </c>
      <c r="F131">
        <f t="shared" ref="F131:U131" si="41">AVERAGE(F28:F30)</f>
        <v>3.9300000000000002E-2</v>
      </c>
      <c r="G131">
        <f t="shared" si="41"/>
        <v>577.90499999999997</v>
      </c>
      <c r="H131">
        <f t="shared" si="41"/>
        <v>1.0614375843733641</v>
      </c>
      <c r="I131">
        <f t="shared" si="41"/>
        <v>0.12766666666666668</v>
      </c>
      <c r="J131">
        <f t="shared" si="41"/>
        <v>860.0233333333332</v>
      </c>
      <c r="K131">
        <f t="shared" si="41"/>
        <v>1.5796040689007047</v>
      </c>
      <c r="O131">
        <f t="shared" si="41"/>
        <v>0.1115</v>
      </c>
      <c r="P131">
        <f t="shared" si="41"/>
        <v>587.68163333333325</v>
      </c>
      <c r="Q131">
        <f t="shared" si="41"/>
        <v>1.0793943178652656</v>
      </c>
      <c r="R131">
        <f t="shared" si="41"/>
        <v>3.4033333333333332E-2</v>
      </c>
      <c r="S131">
        <f t="shared" si="41"/>
        <v>1.0666666666666667</v>
      </c>
      <c r="T131">
        <f t="shared" si="41"/>
        <v>2.0733333333333333</v>
      </c>
      <c r="U131">
        <f t="shared" si="41"/>
        <v>2.4568318935488702</v>
      </c>
      <c r="V131">
        <f t="shared" ref="V131:Y131" si="42">AVERAGE(V28:V30)</f>
        <v>0.10680000000000001</v>
      </c>
      <c r="W131">
        <f t="shared" si="42"/>
        <v>-15.983333333333334</v>
      </c>
      <c r="X131">
        <f t="shared" si="42"/>
        <v>15.983333333333334</v>
      </c>
      <c r="Y131">
        <f t="shared" si="42"/>
        <v>18.939724967149253</v>
      </c>
    </row>
    <row r="132" spans="2:25">
      <c r="B132" s="3">
        <v>1</v>
      </c>
      <c r="C132" s="3"/>
      <c r="D132" s="3"/>
      <c r="E132" s="3" t="s">
        <v>56</v>
      </c>
      <c r="I132">
        <f t="shared" ref="I132:U132" si="43">AVERAGE(I31:I33)</f>
        <v>0.14680000000000001</v>
      </c>
      <c r="J132">
        <f t="shared" si="43"/>
        <v>1647.7866666666669</v>
      </c>
      <c r="K132">
        <f t="shared" si="43"/>
        <v>1.7316505004010914</v>
      </c>
      <c r="O132">
        <f t="shared" si="43"/>
        <v>0.159</v>
      </c>
      <c r="P132">
        <f t="shared" si="43"/>
        <v>1226.8866</v>
      </c>
      <c r="Q132">
        <f t="shared" si="43"/>
        <v>1.2893287934676376</v>
      </c>
      <c r="R132">
        <f t="shared" si="43"/>
        <v>2.8566666666666667E-2</v>
      </c>
      <c r="S132">
        <f t="shared" si="43"/>
        <v>2.5400000000000005</v>
      </c>
      <c r="T132">
        <f t="shared" si="43"/>
        <v>2.8266666666666667</v>
      </c>
      <c r="U132">
        <f t="shared" si="43"/>
        <v>1.6974453747365883</v>
      </c>
      <c r="V132">
        <f t="shared" ref="V132:Y132" si="44">AVERAGE(V31:V33)</f>
        <v>0.16483333333333333</v>
      </c>
      <c r="W132">
        <f t="shared" si="44"/>
        <v>-16.686666666666667</v>
      </c>
      <c r="X132">
        <f t="shared" si="44"/>
        <v>16.686666666666667</v>
      </c>
      <c r="Y132">
        <f t="shared" si="44"/>
        <v>10.020532483409619</v>
      </c>
    </row>
    <row r="133" spans="2:25" hidden="1">
      <c r="B133" s="3">
        <v>1</v>
      </c>
      <c r="C133" s="3"/>
      <c r="D133" s="3"/>
      <c r="E133" s="3" t="s">
        <v>57</v>
      </c>
      <c r="F133">
        <f t="shared" ref="F133:U133" si="45">AVERAGE(F34:F36)</f>
        <v>5.2500000000000005E-2</v>
      </c>
      <c r="G133">
        <f t="shared" si="45"/>
        <v>1323.1</v>
      </c>
      <c r="H133">
        <f t="shared" si="45"/>
        <v>1.5326429431934017</v>
      </c>
      <c r="I133">
        <f t="shared" si="45"/>
        <v>0.12393333333333334</v>
      </c>
      <c r="J133">
        <f t="shared" si="45"/>
        <v>1657.7833333333335</v>
      </c>
      <c r="K133">
        <f t="shared" si="45"/>
        <v>1.920330985697958</v>
      </c>
      <c r="L133">
        <f t="shared" si="45"/>
        <v>5.9499999999999997E-2</v>
      </c>
      <c r="M133">
        <f t="shared" si="45"/>
        <v>1163.7594999999999</v>
      </c>
      <c r="N133">
        <f t="shared" si="45"/>
        <v>1.3480672551200072</v>
      </c>
      <c r="O133">
        <f t="shared" si="45"/>
        <v>0.10926666666666666</v>
      </c>
      <c r="P133">
        <f t="shared" si="45"/>
        <v>1261.9818333333335</v>
      </c>
      <c r="Q133">
        <f t="shared" si="45"/>
        <v>1.4618453263522069</v>
      </c>
      <c r="R133">
        <f t="shared" si="45"/>
        <v>3.3366666666666663E-2</v>
      </c>
      <c r="S133">
        <f t="shared" si="45"/>
        <v>11.433333333333332</v>
      </c>
      <c r="T133">
        <f t="shared" si="45"/>
        <v>11.433333333333332</v>
      </c>
      <c r="U133">
        <f t="shared" si="45"/>
        <v>7.31716099955747</v>
      </c>
      <c r="V133">
        <f t="shared" ref="V133:Y133" si="46">AVERAGE(V34:V36)</f>
        <v>7.1833333333333318E-2</v>
      </c>
      <c r="W133">
        <f t="shared" si="46"/>
        <v>-23.793333333333333</v>
      </c>
      <c r="X133">
        <f t="shared" si="46"/>
        <v>23.793333333333333</v>
      </c>
      <c r="Y133">
        <f t="shared" si="46"/>
        <v>15.227374698204438</v>
      </c>
    </row>
    <row r="134" spans="2:25">
      <c r="B134" s="3">
        <v>1</v>
      </c>
      <c r="C134" s="3"/>
      <c r="D134" s="3"/>
      <c r="E134" s="3" t="s">
        <v>58</v>
      </c>
      <c r="F134">
        <f t="shared" ref="F134:U134" si="47">AVERAGE(F38:F40)</f>
        <v>4.3400000000000001E-2</v>
      </c>
      <c r="G134">
        <f t="shared" si="47"/>
        <v>1519.0749999999998</v>
      </c>
      <c r="H134">
        <f t="shared" si="47"/>
        <v>1.3406895516987258</v>
      </c>
      <c r="I134">
        <f t="shared" si="47"/>
        <v>0.1358</v>
      </c>
      <c r="J134">
        <f t="shared" si="47"/>
        <v>1470.7649999999999</v>
      </c>
      <c r="K134">
        <f t="shared" si="47"/>
        <v>1.4003488047221093</v>
      </c>
      <c r="L134">
        <f t="shared" si="47"/>
        <v>4.8000000000000001E-2</v>
      </c>
      <c r="M134">
        <f t="shared" si="47"/>
        <v>1423.1784</v>
      </c>
      <c r="N134">
        <f t="shared" si="47"/>
        <v>1.2560541191733852</v>
      </c>
      <c r="O134">
        <f t="shared" si="47"/>
        <v>6.4700000000000008E-2</v>
      </c>
      <c r="P134">
        <f t="shared" si="47"/>
        <v>900.95920000000001</v>
      </c>
      <c r="Q134">
        <f t="shared" si="47"/>
        <v>0.85831984097127267</v>
      </c>
      <c r="R134">
        <f t="shared" si="47"/>
        <v>3.3000000000000002E-2</v>
      </c>
      <c r="S134">
        <f t="shared" si="47"/>
        <v>-1.6500000000000004</v>
      </c>
      <c r="T134">
        <f t="shared" si="47"/>
        <v>7.48</v>
      </c>
      <c r="U134">
        <f t="shared" si="47"/>
        <v>3.5833891590722224</v>
      </c>
      <c r="V134">
        <f t="shared" ref="V134:Y134" si="48">AVERAGE(V38:V40)</f>
        <v>0.12123333333333335</v>
      </c>
      <c r="W134">
        <f t="shared" si="48"/>
        <v>-11.223333333333334</v>
      </c>
      <c r="X134">
        <f t="shared" si="48"/>
        <v>20.216666666666665</v>
      </c>
      <c r="Y134">
        <f t="shared" si="48"/>
        <v>9.7317126317015994</v>
      </c>
    </row>
    <row r="135" spans="2:25">
      <c r="B135" s="3">
        <v>1</v>
      </c>
      <c r="C135" s="3"/>
      <c r="D135" s="3"/>
      <c r="E135" s="3" t="s">
        <v>59</v>
      </c>
      <c r="I135">
        <f t="shared" ref="I135:U135" si="49">AVERAGE(I40:I42)</f>
        <v>0.17076666666666665</v>
      </c>
      <c r="J135">
        <f t="shared" si="49"/>
        <v>1645.3066666666666</v>
      </c>
      <c r="K135">
        <f t="shared" si="49"/>
        <v>1.6770190978061814</v>
      </c>
      <c r="L135">
        <f t="shared" si="49"/>
        <v>5.0000000000000001E-3</v>
      </c>
      <c r="M135">
        <f t="shared" si="49"/>
        <v>3.6021999999999998</v>
      </c>
      <c r="N135">
        <f t="shared" si="49"/>
        <v>3.6716305333863355E-3</v>
      </c>
      <c r="O135">
        <f t="shared" si="49"/>
        <v>0.13596666666666665</v>
      </c>
      <c r="P135">
        <f t="shared" si="49"/>
        <v>1079.1993333333332</v>
      </c>
      <c r="Q135">
        <f t="shared" si="49"/>
        <v>1.1000003397581601</v>
      </c>
      <c r="R135">
        <f t="shared" si="49"/>
        <v>4.2833333333333334E-2</v>
      </c>
      <c r="S135">
        <f t="shared" si="49"/>
        <v>6.7266666666666666</v>
      </c>
      <c r="T135">
        <f t="shared" si="49"/>
        <v>6.7266666666666666</v>
      </c>
      <c r="U135">
        <f t="shared" si="49"/>
        <v>3.6664811078383495</v>
      </c>
      <c r="V135">
        <f t="shared" ref="V135:Y135" si="50">AVERAGE(V40:V42)</f>
        <v>0.1447</v>
      </c>
      <c r="W135">
        <f t="shared" si="50"/>
        <v>-19.973333333333333</v>
      </c>
      <c r="X135">
        <f t="shared" si="50"/>
        <v>19.973333333333333</v>
      </c>
      <c r="Y135">
        <f t="shared" si="50"/>
        <v>10.886796232986812</v>
      </c>
    </row>
    <row r="136" spans="2:25" hidden="1">
      <c r="B136" s="3">
        <v>2</v>
      </c>
      <c r="C136" s="3"/>
      <c r="D136" s="3"/>
      <c r="E136" s="3" t="s">
        <v>48</v>
      </c>
    </row>
    <row r="137" spans="2:25">
      <c r="B137" s="3">
        <v>2</v>
      </c>
      <c r="C137" s="3"/>
      <c r="D137" s="3"/>
      <c r="E137" s="3" t="s">
        <v>49</v>
      </c>
      <c r="F137">
        <f t="shared" ref="F137:U137" si="51">AVERAGE(F46:F48)</f>
        <v>5.8299999999999998E-2</v>
      </c>
      <c r="G137">
        <f t="shared" si="51"/>
        <v>1175.4100000000001</v>
      </c>
      <c r="H137">
        <f t="shared" si="51"/>
        <v>1.5869871937676785</v>
      </c>
      <c r="I137">
        <f t="shared" si="51"/>
        <v>0.1048</v>
      </c>
      <c r="J137">
        <f t="shared" si="51"/>
        <v>1168.0200000000002</v>
      </c>
      <c r="K137">
        <f t="shared" si="51"/>
        <v>1.5770095388541223</v>
      </c>
      <c r="L137">
        <f t="shared" si="51"/>
        <v>5.9499999999999997E-2</v>
      </c>
      <c r="M137">
        <f t="shared" si="51"/>
        <v>878.79200000000003</v>
      </c>
      <c r="N137">
        <f t="shared" si="51"/>
        <v>1.1865065381317887</v>
      </c>
      <c r="O137">
        <f t="shared" si="51"/>
        <v>0.10366666666666667</v>
      </c>
      <c r="P137">
        <f t="shared" si="51"/>
        <v>790.04816666666659</v>
      </c>
      <c r="Q137">
        <f t="shared" si="51"/>
        <v>1.0666884941932027</v>
      </c>
      <c r="R137">
        <f t="shared" si="51"/>
        <v>3.3966666666666666E-2</v>
      </c>
      <c r="S137">
        <f t="shared" si="51"/>
        <v>-0.14666666666666672</v>
      </c>
      <c r="T137">
        <f t="shared" si="51"/>
        <v>4.546666666666666</v>
      </c>
      <c r="U137">
        <f t="shared" si="51"/>
        <v>3.4487137953633855</v>
      </c>
      <c r="V137">
        <f t="shared" ref="V137:Y137" si="52">AVERAGE(V46:V48)</f>
        <v>7.6166666666666674E-2</v>
      </c>
      <c r="W137">
        <f t="shared" si="52"/>
        <v>-12.063333333333333</v>
      </c>
      <c r="X137">
        <f t="shared" si="52"/>
        <v>12.063333333333333</v>
      </c>
      <c r="Y137">
        <f t="shared" si="52"/>
        <v>9.1502164409238222</v>
      </c>
    </row>
    <row r="138" spans="2:25">
      <c r="B138" s="3">
        <v>2</v>
      </c>
      <c r="C138" s="3"/>
      <c r="D138" s="3"/>
      <c r="E138" s="3" t="s">
        <v>50</v>
      </c>
      <c r="I138">
        <f t="shared" ref="I138:U138" si="53">AVERAGE(I49:I51)</f>
        <v>0.12713333333333332</v>
      </c>
      <c r="J138">
        <f t="shared" si="53"/>
        <v>1321.5900000000001</v>
      </c>
      <c r="K138">
        <f t="shared" si="53"/>
        <v>1.8710924226979273</v>
      </c>
      <c r="O138">
        <f t="shared" si="53"/>
        <v>0.10396666666666665</v>
      </c>
      <c r="P138">
        <f t="shared" si="53"/>
        <v>976.73483333333331</v>
      </c>
      <c r="Q138">
        <f t="shared" si="53"/>
        <v>1.3828503133612715</v>
      </c>
      <c r="R138">
        <f t="shared" si="53"/>
        <v>3.3700000000000001E-2</v>
      </c>
      <c r="S138">
        <f t="shared" si="53"/>
        <v>2.5700000000000003</v>
      </c>
      <c r="T138">
        <f t="shared" si="53"/>
        <v>2.5700000000000003</v>
      </c>
      <c r="U138">
        <f t="shared" si="53"/>
        <v>2.1403396560798971</v>
      </c>
      <c r="V138">
        <f t="shared" ref="V138:Y138" si="54">AVERAGE(V49:V51)</f>
        <v>0.13519999999999999</v>
      </c>
      <c r="W138">
        <f t="shared" si="54"/>
        <v>-22.966666666666669</v>
      </c>
      <c r="X138">
        <f t="shared" si="54"/>
        <v>22.966666666666669</v>
      </c>
      <c r="Y138">
        <f t="shared" si="54"/>
        <v>19.127030130208158</v>
      </c>
    </row>
    <row r="139" spans="2:25" hidden="1">
      <c r="B139" s="3">
        <v>2</v>
      </c>
      <c r="C139" s="3"/>
      <c r="D139" s="3"/>
      <c r="E139" s="3" t="s">
        <v>51</v>
      </c>
    </row>
    <row r="140" spans="2:25" hidden="1">
      <c r="B140" s="3">
        <v>2</v>
      </c>
      <c r="C140" s="3"/>
      <c r="D140" s="3"/>
      <c r="E140" s="3" t="s">
        <v>90</v>
      </c>
      <c r="F140">
        <f t="shared" ref="F140:U140" si="55">AVERAGE(F55:F57)</f>
        <v>5.3100000000000001E-2</v>
      </c>
      <c r="G140">
        <f t="shared" si="55"/>
        <v>1280.44</v>
      </c>
      <c r="H140">
        <f t="shared" si="55"/>
        <v>1.5355759429153926</v>
      </c>
      <c r="I140">
        <f t="shared" si="55"/>
        <v>0.15836666666666666</v>
      </c>
      <c r="J140">
        <f t="shared" si="55"/>
        <v>1676.6866666666665</v>
      </c>
      <c r="K140">
        <f t="shared" si="55"/>
        <v>2.0107773180628006</v>
      </c>
      <c r="O140">
        <f t="shared" si="55"/>
        <v>9.4066666666666673E-2</v>
      </c>
      <c r="P140">
        <f t="shared" si="55"/>
        <v>1278.0103666666666</v>
      </c>
      <c r="Q140">
        <f t="shared" si="55"/>
        <v>1.5326621894425454</v>
      </c>
      <c r="R140">
        <f t="shared" si="55"/>
        <v>2.5900000000000003E-2</v>
      </c>
      <c r="S140">
        <f t="shared" si="55"/>
        <v>4.9466666666666663</v>
      </c>
      <c r="T140">
        <f t="shared" si="55"/>
        <v>4.9466666666666663</v>
      </c>
      <c r="U140">
        <f t="shared" si="55"/>
        <v>3.0422163899408012</v>
      </c>
      <c r="V140">
        <f t="shared" ref="V140:Y140" si="56">AVERAGE(V55:V57)</f>
        <v>0.17253333333333332</v>
      </c>
      <c r="W140">
        <f t="shared" si="56"/>
        <v>-40.72</v>
      </c>
      <c r="X140">
        <f t="shared" si="56"/>
        <v>40.72</v>
      </c>
      <c r="Y140">
        <f t="shared" si="56"/>
        <v>25.042934918811877</v>
      </c>
    </row>
    <row r="141" spans="2:25">
      <c r="B141" s="3">
        <v>2</v>
      </c>
      <c r="C141" s="3"/>
      <c r="D141" s="3"/>
      <c r="E141" s="3" t="s">
        <v>52</v>
      </c>
      <c r="F141">
        <f t="shared" ref="F141:U141" si="57">AVERAGE(F58:F60)</f>
        <v>5.1700000000000003E-2</v>
      </c>
      <c r="G141">
        <f t="shared" si="57"/>
        <v>1440.73</v>
      </c>
      <c r="H141">
        <f t="shared" si="57"/>
        <v>2.1919911147625788</v>
      </c>
      <c r="I141">
        <f t="shared" si="57"/>
        <v>0.11086666666666667</v>
      </c>
      <c r="J141">
        <f t="shared" si="57"/>
        <v>1204.0899999999999</v>
      </c>
      <c r="K141">
        <f t="shared" si="57"/>
        <v>1.8319564258219607</v>
      </c>
      <c r="L141">
        <f t="shared" si="57"/>
        <v>5.5766666666666666E-2</v>
      </c>
      <c r="M141">
        <f t="shared" si="57"/>
        <v>1354.7963999999999</v>
      </c>
      <c r="N141">
        <f t="shared" si="57"/>
        <v>2.0612478889953905</v>
      </c>
      <c r="O141">
        <f t="shared" si="57"/>
        <v>0.12703333333333333</v>
      </c>
      <c r="P141">
        <f t="shared" si="57"/>
        <v>774.06666666666661</v>
      </c>
      <c r="Q141">
        <f t="shared" si="57"/>
        <v>1.1776996769465617</v>
      </c>
      <c r="R141">
        <f t="shared" si="57"/>
        <v>1.23E-2</v>
      </c>
      <c r="S141">
        <f t="shared" si="57"/>
        <v>3.31</v>
      </c>
      <c r="T141">
        <f t="shared" si="57"/>
        <v>10.036666666666667</v>
      </c>
      <c r="U141">
        <f t="shared" si="57"/>
        <v>8.5308569539049532</v>
      </c>
      <c r="V141">
        <f t="shared" ref="V141:Y141" si="58">AVERAGE(V58:V60)</f>
        <v>6.2666666666666662E-2</v>
      </c>
      <c r="W141">
        <f t="shared" si="58"/>
        <v>-30.99666666666667</v>
      </c>
      <c r="X141">
        <f t="shared" si="58"/>
        <v>30.99666666666667</v>
      </c>
      <c r="Y141">
        <f t="shared" si="58"/>
        <v>26.346210167506531</v>
      </c>
    </row>
    <row r="142" spans="2:25">
      <c r="B142" s="3">
        <v>2</v>
      </c>
      <c r="C142" s="3"/>
      <c r="D142" s="3"/>
      <c r="E142" s="3" t="s">
        <v>53</v>
      </c>
      <c r="F142">
        <f t="shared" ref="F142:U142" si="59">AVERAGE(F61:F63)</f>
        <v>3.3599999999999998E-2</v>
      </c>
      <c r="G142">
        <f t="shared" si="59"/>
        <v>1402.3799999999999</v>
      </c>
      <c r="H142">
        <f t="shared" si="59"/>
        <v>1.9717810819360964</v>
      </c>
      <c r="I142">
        <f t="shared" si="59"/>
        <v>0.11826666666666667</v>
      </c>
      <c r="J142">
        <f t="shared" si="59"/>
        <v>1256.5</v>
      </c>
      <c r="K142">
        <f t="shared" si="59"/>
        <v>1.7666701817287074</v>
      </c>
      <c r="L142">
        <f t="shared" si="59"/>
        <v>3.8733333333333335E-2</v>
      </c>
      <c r="M142">
        <f t="shared" si="59"/>
        <v>962.15260000000001</v>
      </c>
      <c r="N142">
        <f t="shared" si="59"/>
        <v>1.3528104327041373</v>
      </c>
      <c r="O142">
        <f t="shared" si="59"/>
        <v>9.7866666666666671E-2</v>
      </c>
      <c r="P142">
        <f t="shared" si="59"/>
        <v>1005.6748333333335</v>
      </c>
      <c r="Q142">
        <f t="shared" si="59"/>
        <v>1.4140037728332571</v>
      </c>
      <c r="R142">
        <f t="shared" si="59"/>
        <v>3.8200000000000005E-2</v>
      </c>
      <c r="S142">
        <f t="shared" si="59"/>
        <v>-4.1399999999999997</v>
      </c>
      <c r="T142">
        <f t="shared" si="59"/>
        <v>8.58</v>
      </c>
      <c r="U142">
        <f t="shared" si="59"/>
        <v>6.7394932537319052</v>
      </c>
      <c r="V142">
        <f t="shared" ref="V142:Y142" si="60">AVERAGE(V61:V63)</f>
        <v>0.10223333333333333</v>
      </c>
      <c r="W142">
        <f t="shared" si="60"/>
        <v>-23.5</v>
      </c>
      <c r="X142">
        <f t="shared" si="60"/>
        <v>23.5</v>
      </c>
      <c r="Y142">
        <f t="shared" si="60"/>
        <v>18.458985018962679</v>
      </c>
    </row>
    <row r="143" spans="2:25" hidden="1">
      <c r="B143" s="3">
        <v>2</v>
      </c>
      <c r="C143" s="3"/>
      <c r="D143" s="3"/>
      <c r="E143" s="3" t="s">
        <v>54</v>
      </c>
      <c r="F143">
        <f t="shared" ref="F143:U143" si="61">AVERAGE(F64:F66)</f>
        <v>5.0300000000000004E-2</v>
      </c>
      <c r="G143">
        <f t="shared" si="61"/>
        <v>900.67000000000007</v>
      </c>
      <c r="H143">
        <f t="shared" si="61"/>
        <v>1.4808293051856236</v>
      </c>
      <c r="I143">
        <f t="shared" si="61"/>
        <v>0.16043333333333334</v>
      </c>
      <c r="J143">
        <f t="shared" si="61"/>
        <v>1173.3566666666666</v>
      </c>
      <c r="K143">
        <f t="shared" si="61"/>
        <v>1.9291648855129175</v>
      </c>
      <c r="L143">
        <f t="shared" si="61"/>
        <v>5.7249999999999995E-2</v>
      </c>
      <c r="M143">
        <f t="shared" si="61"/>
        <v>665.24005</v>
      </c>
      <c r="N143">
        <f t="shared" si="61"/>
        <v>1.0937490546183946</v>
      </c>
      <c r="O143">
        <f t="shared" si="61"/>
        <v>0.15403333333333333</v>
      </c>
      <c r="P143">
        <f t="shared" si="61"/>
        <v>724.83579999999995</v>
      </c>
      <c r="Q143">
        <f t="shared" si="61"/>
        <v>1.1917329255861364</v>
      </c>
      <c r="R143">
        <f t="shared" si="61"/>
        <v>3.2099999999999997E-2</v>
      </c>
      <c r="S143">
        <f t="shared" si="61"/>
        <v>2.6833333333333331</v>
      </c>
      <c r="T143">
        <f t="shared" si="61"/>
        <v>2.6833333333333331</v>
      </c>
      <c r="U143">
        <f t="shared" si="61"/>
        <v>2.6576992921209679</v>
      </c>
      <c r="V143">
        <f t="shared" ref="V143:Y143" si="62">AVERAGE(V64:V66)</f>
        <v>0.16783333333333336</v>
      </c>
      <c r="W143">
        <f t="shared" si="62"/>
        <v>-15.693333333333335</v>
      </c>
      <c r="X143">
        <f t="shared" si="62"/>
        <v>15.693333333333335</v>
      </c>
      <c r="Y143">
        <f t="shared" si="62"/>
        <v>15.543413996652816</v>
      </c>
    </row>
    <row r="144" spans="2:25">
      <c r="B144" s="3">
        <v>2</v>
      </c>
      <c r="C144" s="3"/>
      <c r="D144" s="3"/>
      <c r="E144" s="3" t="s">
        <v>55</v>
      </c>
      <c r="F144">
        <f t="shared" ref="F144:U144" si="63">AVERAGE(F67:F69)</f>
        <v>4.9500000000000002E-2</v>
      </c>
      <c r="G144">
        <f t="shared" si="63"/>
        <v>840.19</v>
      </c>
      <c r="H144">
        <f t="shared" si="63"/>
        <v>1.5431762037266625</v>
      </c>
      <c r="I144">
        <f t="shared" si="63"/>
        <v>0.12296666666666667</v>
      </c>
      <c r="J144">
        <f t="shared" si="63"/>
        <v>917.9133333333333</v>
      </c>
      <c r="K144">
        <f t="shared" si="63"/>
        <v>1.6859305788969394</v>
      </c>
      <c r="L144">
        <f t="shared" si="63"/>
        <v>3.9600000000000003E-2</v>
      </c>
      <c r="M144">
        <f t="shared" si="63"/>
        <v>508.57746666666668</v>
      </c>
      <c r="N144">
        <f t="shared" si="63"/>
        <v>0.9341037673759387</v>
      </c>
      <c r="O144">
        <f t="shared" si="63"/>
        <v>0.1012</v>
      </c>
      <c r="P144">
        <f t="shared" si="63"/>
        <v>644.33759999999995</v>
      </c>
      <c r="Q144">
        <f t="shared" si="63"/>
        <v>1.1834542799680412</v>
      </c>
      <c r="R144">
        <f t="shared" si="63"/>
        <v>3.2933333333333335E-2</v>
      </c>
      <c r="S144">
        <f t="shared" si="63"/>
        <v>3.2366666666666668</v>
      </c>
      <c r="T144">
        <f t="shared" si="63"/>
        <v>3.2366666666666668</v>
      </c>
      <c r="U144">
        <f t="shared" si="63"/>
        <v>3.8353436794790241</v>
      </c>
      <c r="V144">
        <f t="shared" ref="V144:Y144" si="64">AVERAGE(V67:V69)</f>
        <v>0.11820000000000001</v>
      </c>
      <c r="W144">
        <f t="shared" si="64"/>
        <v>-14.22</v>
      </c>
      <c r="X144">
        <f t="shared" si="64"/>
        <v>14.22</v>
      </c>
      <c r="Y144">
        <f t="shared" si="64"/>
        <v>16.850232890481482</v>
      </c>
    </row>
    <row r="145" spans="2:25">
      <c r="B145" s="3">
        <v>2</v>
      </c>
      <c r="C145" s="3"/>
      <c r="D145" s="3"/>
      <c r="E145" s="3" t="s">
        <v>56</v>
      </c>
      <c r="I145">
        <f t="shared" ref="I145:U145" si="65">AVERAGE(I70:I72)</f>
        <v>0.12420000000000002</v>
      </c>
      <c r="J145">
        <f t="shared" si="65"/>
        <v>1959.8866666666665</v>
      </c>
      <c r="K145">
        <f t="shared" si="65"/>
        <v>2.0596347790143308</v>
      </c>
      <c r="O145">
        <f t="shared" si="65"/>
        <v>9.8199999999999996E-2</v>
      </c>
      <c r="P145">
        <f t="shared" si="65"/>
        <v>1675.0739666666668</v>
      </c>
      <c r="Q145">
        <f t="shared" si="65"/>
        <v>1.7603265830854973</v>
      </c>
      <c r="R145">
        <f t="shared" si="65"/>
        <v>3.4566666666666669E-2</v>
      </c>
      <c r="S145">
        <f t="shared" si="65"/>
        <v>9.9066666666666663</v>
      </c>
      <c r="T145">
        <f t="shared" si="65"/>
        <v>9.9066666666666663</v>
      </c>
      <c r="U145">
        <f t="shared" si="65"/>
        <v>5.9490656293834192</v>
      </c>
      <c r="V145">
        <f t="shared" ref="V145:Y145" si="66">AVERAGE(V70:V72)</f>
        <v>0.11266666666666668</v>
      </c>
      <c r="W145">
        <f t="shared" si="66"/>
        <v>-33.246666666666663</v>
      </c>
      <c r="X145">
        <f t="shared" si="66"/>
        <v>33.246666666666663</v>
      </c>
      <c r="Y145">
        <f t="shared" si="66"/>
        <v>19.965000197668314</v>
      </c>
    </row>
    <row r="146" spans="2:25" hidden="1">
      <c r="B146" s="3">
        <v>2</v>
      </c>
      <c r="C146" s="3"/>
      <c r="D146" s="3"/>
      <c r="E146" s="3" t="s">
        <v>57</v>
      </c>
    </row>
    <row r="147" spans="2:25">
      <c r="B147" s="3">
        <v>2</v>
      </c>
      <c r="C147" s="3"/>
      <c r="D147" s="3"/>
      <c r="E147" s="3" t="s">
        <v>58</v>
      </c>
      <c r="F147">
        <f t="shared" ref="F147:U147" si="67">AVERAGE(F76:F78)</f>
        <v>4.7E-2</v>
      </c>
      <c r="G147">
        <f t="shared" si="67"/>
        <v>2305.61</v>
      </c>
      <c r="H147">
        <f t="shared" si="67"/>
        <v>2.034861502751411</v>
      </c>
      <c r="I147">
        <f t="shared" si="67"/>
        <v>9.8400000000000001E-2</v>
      </c>
      <c r="J147">
        <f t="shared" si="67"/>
        <v>1952.5366666666666</v>
      </c>
      <c r="K147">
        <f t="shared" si="67"/>
        <v>1.7232496804362247</v>
      </c>
      <c r="L147">
        <f t="shared" si="67"/>
        <v>4.8000000000000001E-2</v>
      </c>
      <c r="M147">
        <f t="shared" si="67"/>
        <v>2203.3688000000002</v>
      </c>
      <c r="N147">
        <f t="shared" si="67"/>
        <v>1.9446265185714728</v>
      </c>
      <c r="O147">
        <f t="shared" si="67"/>
        <v>6.9750000000000006E-2</v>
      </c>
      <c r="P147">
        <f t="shared" si="67"/>
        <v>1674.8543500000001</v>
      </c>
      <c r="Q147">
        <f t="shared" si="67"/>
        <v>1.4781756843224734</v>
      </c>
      <c r="R147">
        <f t="shared" si="67"/>
        <v>3.4066666666666669E-2</v>
      </c>
      <c r="S147">
        <f t="shared" si="67"/>
        <v>-8.0200000000000014</v>
      </c>
      <c r="T147">
        <f t="shared" si="67"/>
        <v>14.593333333333334</v>
      </c>
      <c r="U147">
        <f t="shared" si="67"/>
        <v>6.3760562746241147</v>
      </c>
      <c r="V147">
        <f t="shared" ref="V147:Y147" si="68">AVERAGE(V76:V78)</f>
        <v>0.15283333333333335</v>
      </c>
      <c r="W147">
        <f t="shared" si="68"/>
        <v>-37.576666666666668</v>
      </c>
      <c r="X147">
        <f t="shared" si="68"/>
        <v>37.576666666666668</v>
      </c>
      <c r="Y147">
        <f t="shared" si="68"/>
        <v>16.417835172187672</v>
      </c>
    </row>
    <row r="148" spans="2:25">
      <c r="B148" s="3">
        <v>2</v>
      </c>
      <c r="C148" s="3"/>
      <c r="D148" s="3"/>
      <c r="E148" s="3" t="s">
        <v>59</v>
      </c>
      <c r="F148">
        <f t="shared" ref="F148:U148" si="69">AVERAGE(F79:F81)</f>
        <v>3.4700000000000002E-2</v>
      </c>
      <c r="G148">
        <f t="shared" si="69"/>
        <v>1092.155</v>
      </c>
      <c r="H148">
        <f t="shared" si="69"/>
        <v>1.113205720168384</v>
      </c>
      <c r="I148">
        <f t="shared" si="69"/>
        <v>0.14843333333333333</v>
      </c>
      <c r="J148">
        <f t="shared" si="69"/>
        <v>1982.1166666666668</v>
      </c>
      <c r="K148">
        <f t="shared" si="69"/>
        <v>2.0203209355580696</v>
      </c>
      <c r="O148">
        <f t="shared" si="69"/>
        <v>0.14046666666666668</v>
      </c>
      <c r="P148">
        <f t="shared" si="69"/>
        <v>1333.3816666666669</v>
      </c>
      <c r="Q148">
        <f t="shared" si="69"/>
        <v>1.3590819054996652</v>
      </c>
      <c r="R148">
        <f t="shared" si="69"/>
        <v>4.3533333333333334E-2</v>
      </c>
      <c r="S148">
        <f t="shared" si="69"/>
        <v>3.936666666666667</v>
      </c>
      <c r="T148">
        <f t="shared" si="69"/>
        <v>3.936666666666667</v>
      </c>
      <c r="U148">
        <f t="shared" si="69"/>
        <v>2.1457453857071811</v>
      </c>
      <c r="V148">
        <f t="shared" ref="V148:Y148" si="70">AVERAGE(V79:V81)</f>
        <v>0.16266666666666665</v>
      </c>
      <c r="W148">
        <f t="shared" si="70"/>
        <v>-30.826666666666668</v>
      </c>
      <c r="X148">
        <f t="shared" si="70"/>
        <v>30.826666666666668</v>
      </c>
      <c r="Y148">
        <f t="shared" si="70"/>
        <v>16.802585374276045</v>
      </c>
    </row>
    <row r="149" spans="2:25" hidden="1">
      <c r="B149" s="3">
        <v>3</v>
      </c>
      <c r="C149" s="3"/>
      <c r="D149" s="3"/>
      <c r="E149" s="3" t="s">
        <v>48</v>
      </c>
      <c r="F149">
        <f t="shared" ref="F149:U149" si="71">AVERAGE(F82:F84)</f>
        <v>5.0750000000000003E-2</v>
      </c>
      <c r="G149">
        <f t="shared" si="71"/>
        <v>1052.115</v>
      </c>
      <c r="H149">
        <f t="shared" si="71"/>
        <v>1.3127201404407112</v>
      </c>
      <c r="I149">
        <f t="shared" si="71"/>
        <v>0.14686666666666667</v>
      </c>
      <c r="J149">
        <f t="shared" si="71"/>
        <v>1416.8466666666666</v>
      </c>
      <c r="K149">
        <f t="shared" si="71"/>
        <v>1.767794542658949</v>
      </c>
      <c r="L149">
        <f t="shared" si="71"/>
        <v>3.8399999999999997E-2</v>
      </c>
      <c r="M149">
        <f t="shared" si="71"/>
        <v>529.25333333333333</v>
      </c>
      <c r="N149">
        <f t="shared" si="71"/>
        <v>0.66034750009461685</v>
      </c>
      <c r="O149">
        <f t="shared" si="71"/>
        <v>0.16596666666666668</v>
      </c>
      <c r="P149">
        <f t="shared" si="71"/>
        <v>862.10036666666656</v>
      </c>
      <c r="Q149">
        <f t="shared" si="71"/>
        <v>1.0756395587979026</v>
      </c>
      <c r="R149">
        <f t="shared" si="71"/>
        <v>3.266666666666667E-2</v>
      </c>
      <c r="S149">
        <f t="shared" si="71"/>
        <v>3.2899999999999996</v>
      </c>
      <c r="T149">
        <f t="shared" si="71"/>
        <v>3.2899999999999996</v>
      </c>
      <c r="U149">
        <f t="shared" si="71"/>
        <v>2.3591501661322147</v>
      </c>
      <c r="V149">
        <f t="shared" ref="V149:Y149" si="72">AVERAGE(V82:V84)</f>
        <v>0.16319999999999998</v>
      </c>
      <c r="W149">
        <f t="shared" si="72"/>
        <v>-21.603333333333335</v>
      </c>
      <c r="X149">
        <f t="shared" si="72"/>
        <v>21.603333333333335</v>
      </c>
      <c r="Y149">
        <f t="shared" si="72"/>
        <v>15.491035690681747</v>
      </c>
    </row>
    <row r="150" spans="2:25">
      <c r="B150" s="3">
        <v>3</v>
      </c>
      <c r="C150" s="3"/>
      <c r="D150" s="3"/>
      <c r="E150" s="3" t="s">
        <v>49</v>
      </c>
      <c r="F150">
        <f t="shared" ref="F150:U150" si="73">AVERAGE(F85:F87)</f>
        <v>5.3099999999999994E-2</v>
      </c>
      <c r="G150">
        <f t="shared" si="73"/>
        <v>1272.1849999999999</v>
      </c>
      <c r="H150">
        <f t="shared" si="73"/>
        <v>1.7176485678217253</v>
      </c>
      <c r="I150">
        <f t="shared" si="73"/>
        <v>0.11030000000000001</v>
      </c>
      <c r="J150">
        <f t="shared" si="73"/>
        <v>1252.5333333333335</v>
      </c>
      <c r="K150">
        <f t="shared" si="73"/>
        <v>1.6911157466476743</v>
      </c>
      <c r="L150">
        <f t="shared" si="73"/>
        <v>5.7149999999999999E-2</v>
      </c>
      <c r="M150">
        <f t="shared" si="73"/>
        <v>1034.7289000000001</v>
      </c>
      <c r="N150">
        <f t="shared" si="73"/>
        <v>1.3970457230424422</v>
      </c>
      <c r="O150">
        <f t="shared" si="73"/>
        <v>0.10376666666666667</v>
      </c>
      <c r="P150">
        <f t="shared" si="73"/>
        <v>870.68953333333332</v>
      </c>
      <c r="Q150">
        <f t="shared" si="73"/>
        <v>1.175566941873522</v>
      </c>
      <c r="R150">
        <f t="shared" si="73"/>
        <v>3.3933333333333336E-2</v>
      </c>
      <c r="S150">
        <f t="shared" si="73"/>
        <v>4.6133333333333333</v>
      </c>
      <c r="T150">
        <f t="shared" si="73"/>
        <v>4.6133333333333333</v>
      </c>
      <c r="U150">
        <f t="shared" si="73"/>
        <v>3.4992814463217932</v>
      </c>
      <c r="V150">
        <f t="shared" ref="V150:Y150" si="74">AVERAGE(V85:V87)</f>
        <v>8.2100000000000006E-2</v>
      </c>
      <c r="W150">
        <f t="shared" si="74"/>
        <v>-16.206666666666667</v>
      </c>
      <c r="X150">
        <f t="shared" si="74"/>
        <v>16.206666666666667</v>
      </c>
      <c r="Y150">
        <f t="shared" si="74"/>
        <v>12.292995947988842</v>
      </c>
    </row>
    <row r="151" spans="2:25">
      <c r="B151" s="3">
        <v>3</v>
      </c>
      <c r="C151" s="3"/>
      <c r="D151" s="3"/>
      <c r="E151" s="3" t="s">
        <v>50</v>
      </c>
      <c r="F151">
        <f t="shared" ref="F151:U151" si="75">AVERAGE(F88:F90)</f>
        <v>7.1500000000000001E-3</v>
      </c>
      <c r="G151">
        <f t="shared" si="75"/>
        <v>16.684999999999999</v>
      </c>
      <c r="H151">
        <f t="shared" si="75"/>
        <v>2.3622437422131611E-2</v>
      </c>
      <c r="I151">
        <f t="shared" si="75"/>
        <v>0.13056666666666669</v>
      </c>
      <c r="J151">
        <f t="shared" si="75"/>
        <v>1509.9366666666665</v>
      </c>
      <c r="K151">
        <f t="shared" si="75"/>
        <v>2.1377515384905803</v>
      </c>
      <c r="L151">
        <f t="shared" si="75"/>
        <v>5.5999999999999999E-3</v>
      </c>
      <c r="M151">
        <f t="shared" si="75"/>
        <v>7.3572333333333333</v>
      </c>
      <c r="N151">
        <f t="shared" si="75"/>
        <v>1.0416289122965982E-2</v>
      </c>
      <c r="O151">
        <f t="shared" si="75"/>
        <v>0.129</v>
      </c>
      <c r="P151">
        <f t="shared" si="75"/>
        <v>1190.1095333333333</v>
      </c>
      <c r="Q151">
        <f t="shared" si="75"/>
        <v>1.6849438403745234</v>
      </c>
      <c r="R151">
        <f t="shared" si="75"/>
        <v>3.323333333333333E-2</v>
      </c>
      <c r="S151">
        <f t="shared" si="75"/>
        <v>4.6566666666666663</v>
      </c>
      <c r="T151">
        <f t="shared" si="75"/>
        <v>4.6566666666666663</v>
      </c>
      <c r="U151">
        <f t="shared" si="75"/>
        <v>3.8781511018723944</v>
      </c>
      <c r="V151">
        <f t="shared" ref="V151:Y151" si="76">AVERAGE(V88:V90)</f>
        <v>0.14246666666666666</v>
      </c>
      <c r="W151">
        <f t="shared" si="76"/>
        <v>-23.290000000000003</v>
      </c>
      <c r="X151">
        <f t="shared" si="76"/>
        <v>23.290000000000003</v>
      </c>
      <c r="Y151">
        <f t="shared" si="76"/>
        <v>19.396307622607313</v>
      </c>
    </row>
    <row r="152" spans="2:25" hidden="1">
      <c r="B152" s="3">
        <v>3</v>
      </c>
      <c r="C152" s="3"/>
      <c r="D152" s="3"/>
      <c r="E152" s="3" t="s">
        <v>51</v>
      </c>
      <c r="F152">
        <f t="shared" ref="F152:U152" si="77">AVERAGE(F91:F93)</f>
        <v>5.1500000000000004E-2</v>
      </c>
      <c r="G152">
        <f t="shared" si="77"/>
        <v>1481.5149999999999</v>
      </c>
      <c r="H152">
        <f t="shared" si="77"/>
        <v>1.9361653467158053</v>
      </c>
      <c r="I152">
        <f t="shared" si="77"/>
        <v>6.6699999999999995E-2</v>
      </c>
      <c r="J152">
        <f t="shared" si="77"/>
        <v>1114.94</v>
      </c>
      <c r="K152">
        <f t="shared" si="77"/>
        <v>1.4570950625996497</v>
      </c>
      <c r="L152">
        <f t="shared" si="77"/>
        <v>5.7300000000000004E-2</v>
      </c>
      <c r="M152">
        <f t="shared" si="77"/>
        <v>1131.6546499999999</v>
      </c>
      <c r="N152">
        <f t="shared" si="77"/>
        <v>1.4789391385033586</v>
      </c>
      <c r="O152">
        <f t="shared" si="77"/>
        <v>6.4000000000000001E-2</v>
      </c>
      <c r="P152">
        <f t="shared" si="77"/>
        <v>742.98270000000002</v>
      </c>
      <c r="Q152">
        <f t="shared" si="77"/>
        <v>0.97099074727515089</v>
      </c>
      <c r="R152">
        <f t="shared" si="77"/>
        <v>2.7866666666666668E-2</v>
      </c>
      <c r="S152">
        <f t="shared" si="77"/>
        <v>2.14</v>
      </c>
      <c r="T152">
        <f t="shared" si="77"/>
        <v>5.3466666666666667</v>
      </c>
      <c r="U152">
        <f t="shared" si="77"/>
        <v>3.8819236916416657</v>
      </c>
      <c r="V152">
        <f t="shared" ref="V152:Y152" si="78">AVERAGE(V91:V93)</f>
        <v>0.10160000000000001</v>
      </c>
      <c r="W152">
        <f t="shared" si="78"/>
        <v>-11.403333333333334</v>
      </c>
      <c r="X152">
        <f t="shared" si="78"/>
        <v>11.403333333333334</v>
      </c>
      <c r="Y152">
        <f t="shared" si="78"/>
        <v>8.2793397438317591</v>
      </c>
    </row>
    <row r="153" spans="2:25" hidden="1">
      <c r="B153" s="3">
        <v>3</v>
      </c>
      <c r="C153" s="3"/>
      <c r="D153" s="3"/>
      <c r="E153" s="3" t="s">
        <v>90</v>
      </c>
      <c r="F153">
        <f t="shared" ref="F153:U153" si="79">AVERAGE(F94:F96)</f>
        <v>5.0999999999999997E-2</v>
      </c>
      <c r="G153">
        <f t="shared" si="79"/>
        <v>1655.64</v>
      </c>
      <c r="H153">
        <f t="shared" si="79"/>
        <v>1.9855369670804102</v>
      </c>
      <c r="I153">
        <f t="shared" si="79"/>
        <v>0.14146666666666666</v>
      </c>
      <c r="J153">
        <f t="shared" si="79"/>
        <v>1749.6033333333335</v>
      </c>
      <c r="K153">
        <f t="shared" si="79"/>
        <v>2.0982231016769606</v>
      </c>
      <c r="L153">
        <f t="shared" si="79"/>
        <v>5.9499999999999997E-2</v>
      </c>
      <c r="M153">
        <f t="shared" si="79"/>
        <v>1595.3541</v>
      </c>
      <c r="N153">
        <f t="shared" si="79"/>
        <v>1.9132387119985608</v>
      </c>
      <c r="O153">
        <f t="shared" si="79"/>
        <v>0.11083333333333334</v>
      </c>
      <c r="P153">
        <f t="shared" si="79"/>
        <v>1452.0163666666667</v>
      </c>
      <c r="Q153">
        <f t="shared" si="79"/>
        <v>1.7413400091942997</v>
      </c>
      <c r="R153">
        <f t="shared" si="79"/>
        <v>2.3133333333333329E-2</v>
      </c>
      <c r="S153">
        <f t="shared" si="79"/>
        <v>5.7833333333333341</v>
      </c>
      <c r="T153">
        <f t="shared" si="79"/>
        <v>5.7833333333333341</v>
      </c>
      <c r="U153">
        <f t="shared" si="79"/>
        <v>3.5567691620938611</v>
      </c>
      <c r="V153">
        <f t="shared" ref="V153:Y153" si="80">AVERAGE(V94:V96)</f>
        <v>0.15059999999999998</v>
      </c>
      <c r="W153">
        <f t="shared" si="80"/>
        <v>-42.860000000000007</v>
      </c>
      <c r="X153">
        <f t="shared" si="80"/>
        <v>42.860000000000007</v>
      </c>
      <c r="Y153">
        <f t="shared" si="80"/>
        <v>26.359042009338825</v>
      </c>
    </row>
    <row r="154" spans="2:25">
      <c r="B154" s="3">
        <v>3</v>
      </c>
      <c r="C154" s="3"/>
      <c r="D154" s="3"/>
      <c r="E154" s="3" t="s">
        <v>52</v>
      </c>
      <c r="F154">
        <f t="shared" ref="F154:U154" si="81">AVERAGE(F97:F99)</f>
        <v>5.1400000000000001E-2</v>
      </c>
      <c r="G154">
        <f t="shared" si="81"/>
        <v>1278.5933333333332</v>
      </c>
      <c r="H154">
        <f t="shared" si="81"/>
        <v>1.9453091322186211</v>
      </c>
      <c r="I154">
        <f t="shared" si="81"/>
        <v>0.12859999999999999</v>
      </c>
      <c r="J154">
        <f t="shared" si="81"/>
        <v>1111.7649999999999</v>
      </c>
      <c r="K154">
        <f t="shared" si="81"/>
        <v>1.6914890379904759</v>
      </c>
      <c r="L154">
        <f t="shared" si="81"/>
        <v>5.0566666666666669E-2</v>
      </c>
      <c r="M154">
        <f t="shared" si="81"/>
        <v>1191.5179000000001</v>
      </c>
      <c r="N154">
        <f t="shared" si="81"/>
        <v>1.8128286701051319</v>
      </c>
      <c r="O154">
        <f t="shared" si="81"/>
        <v>0.13025</v>
      </c>
      <c r="P154">
        <f t="shared" si="81"/>
        <v>742.91954999999996</v>
      </c>
      <c r="Q154">
        <f t="shared" si="81"/>
        <v>1.1303110593819889</v>
      </c>
      <c r="R154">
        <f t="shared" si="81"/>
        <v>1.7433333333333332E-2</v>
      </c>
      <c r="S154">
        <f t="shared" si="81"/>
        <v>-4.0233333333333334</v>
      </c>
      <c r="T154">
        <f t="shared" si="81"/>
        <v>4.0233333333333334</v>
      </c>
      <c r="U154">
        <f t="shared" si="81"/>
        <v>3.4197091807915245</v>
      </c>
      <c r="V154">
        <f t="shared" ref="V154:Y154" si="82">AVERAGE(V97:V99)</f>
        <v>8.4933333333333347E-2</v>
      </c>
      <c r="W154">
        <f t="shared" si="82"/>
        <v>-19.760000000000002</v>
      </c>
      <c r="X154">
        <f t="shared" si="82"/>
        <v>19.760000000000002</v>
      </c>
      <c r="Y154">
        <f t="shared" si="82"/>
        <v>16.795390243357215</v>
      </c>
    </row>
    <row r="155" spans="2:25">
      <c r="B155" s="3">
        <v>3</v>
      </c>
      <c r="C155" s="3"/>
      <c r="D155" s="3"/>
      <c r="E155" s="3" t="s">
        <v>53</v>
      </c>
      <c r="I155">
        <f t="shared" ref="I155:U155" si="83">AVERAGE(I100:I102)</f>
        <v>0.11933333333333333</v>
      </c>
      <c r="J155">
        <f t="shared" si="83"/>
        <v>1332.2933333333333</v>
      </c>
      <c r="K155">
        <f t="shared" si="83"/>
        <v>1.8732374893083528</v>
      </c>
      <c r="O155">
        <f t="shared" si="83"/>
        <v>0.10859999999999999</v>
      </c>
      <c r="P155">
        <f t="shared" si="83"/>
        <v>1055.7462</v>
      </c>
      <c r="Q155">
        <f t="shared" si="83"/>
        <v>1.4844053569545501</v>
      </c>
      <c r="R155">
        <f t="shared" si="83"/>
        <v>4.6433333333333326E-2</v>
      </c>
      <c r="S155">
        <f t="shared" si="83"/>
        <v>10.42</v>
      </c>
      <c r="T155">
        <f t="shared" si="83"/>
        <v>10.42</v>
      </c>
      <c r="U155">
        <f t="shared" si="83"/>
        <v>8.1847925062804716</v>
      </c>
      <c r="V155">
        <f t="shared" ref="V155:Y155" si="84">AVERAGE(V100:V102)</f>
        <v>9.2933333333333326E-2</v>
      </c>
      <c r="W155">
        <f t="shared" si="84"/>
        <v>-20.493333333333332</v>
      </c>
      <c r="X155">
        <f t="shared" si="84"/>
        <v>20.493333333333332</v>
      </c>
      <c r="Y155">
        <f t="shared" si="84"/>
        <v>16.097282254834404</v>
      </c>
    </row>
    <row r="156" spans="2:25" hidden="1">
      <c r="B156" s="3">
        <v>3</v>
      </c>
      <c r="C156" s="3"/>
      <c r="D156" s="3"/>
      <c r="E156" s="3" t="s">
        <v>54</v>
      </c>
    </row>
    <row r="157" spans="2:25">
      <c r="B157" s="3">
        <v>3</v>
      </c>
      <c r="C157" s="3"/>
      <c r="D157" s="3"/>
      <c r="E157" s="3" t="s">
        <v>55</v>
      </c>
      <c r="F157">
        <f t="shared" ref="F157:U157" si="85">AVERAGE(F106:F108)</f>
        <v>4.5850000000000002E-2</v>
      </c>
      <c r="G157">
        <f t="shared" si="85"/>
        <v>825.06999999999994</v>
      </c>
      <c r="H157">
        <f t="shared" si="85"/>
        <v>1.5154053135704513</v>
      </c>
      <c r="I157">
        <f t="shared" si="85"/>
        <v>0.13726666666666668</v>
      </c>
      <c r="J157">
        <f t="shared" si="85"/>
        <v>990.51666666666677</v>
      </c>
      <c r="K157">
        <f t="shared" si="85"/>
        <v>1.8192810547550609</v>
      </c>
      <c r="L157">
        <f t="shared" si="85"/>
        <v>4.8350000000000004E-2</v>
      </c>
      <c r="M157">
        <f t="shared" si="85"/>
        <v>771.21029999999996</v>
      </c>
      <c r="N157">
        <f t="shared" si="85"/>
        <v>1.4164812518940959</v>
      </c>
      <c r="O157">
        <f t="shared" si="85"/>
        <v>0.14715</v>
      </c>
      <c r="P157">
        <f t="shared" si="85"/>
        <v>655.23410000000001</v>
      </c>
      <c r="Q157">
        <f t="shared" si="85"/>
        <v>1.2034678715412659</v>
      </c>
      <c r="R157">
        <f t="shared" si="85"/>
        <v>3.8666666666666669E-2</v>
      </c>
      <c r="S157">
        <f t="shared" si="85"/>
        <v>-2.82</v>
      </c>
      <c r="T157">
        <f t="shared" si="85"/>
        <v>6.4066666666666663</v>
      </c>
      <c r="U157">
        <f t="shared" si="85"/>
        <v>7.5916895488760927</v>
      </c>
      <c r="V157">
        <f t="shared" ref="V157:Y157" si="86">AVERAGE(V106:V108)</f>
        <v>0.12783333333333333</v>
      </c>
      <c r="W157">
        <f t="shared" si="86"/>
        <v>-15.923333333333334</v>
      </c>
      <c r="X157">
        <f t="shared" si="86"/>
        <v>15.923333333333334</v>
      </c>
      <c r="Y157">
        <f t="shared" si="86"/>
        <v>18.86862693807549</v>
      </c>
    </row>
    <row r="158" spans="2:25">
      <c r="B158" s="3">
        <v>3</v>
      </c>
      <c r="C158" s="3"/>
      <c r="D158" s="3"/>
      <c r="E158" s="3" t="s">
        <v>56</v>
      </c>
      <c r="I158">
        <f t="shared" ref="I158:U158" si="87">AVERAGE(I109:I111)</f>
        <v>0.13816666666666666</v>
      </c>
      <c r="J158">
        <f t="shared" si="87"/>
        <v>1846.0166666666667</v>
      </c>
      <c r="K158">
        <f t="shared" si="87"/>
        <v>1.9399693839304166</v>
      </c>
      <c r="O158">
        <f t="shared" si="87"/>
        <v>0.14506666666666668</v>
      </c>
      <c r="P158">
        <f t="shared" si="87"/>
        <v>1419.0786666666665</v>
      </c>
      <c r="Q158">
        <f t="shared" si="87"/>
        <v>1.4913024440310922</v>
      </c>
      <c r="R158">
        <f t="shared" si="87"/>
        <v>3.4266666666666667E-2</v>
      </c>
      <c r="S158">
        <f t="shared" si="87"/>
        <v>7.2633333333333328</v>
      </c>
      <c r="T158">
        <f t="shared" si="87"/>
        <v>7.2633333333333328</v>
      </c>
      <c r="U158">
        <f t="shared" si="87"/>
        <v>4.3617139994705489</v>
      </c>
      <c r="V158">
        <f t="shared" ref="V158:Y158" si="88">AVERAGE(V109:V111)</f>
        <v>0.14293333333333333</v>
      </c>
      <c r="W158">
        <f t="shared" si="88"/>
        <v>-45.866666666666667</v>
      </c>
      <c r="X158">
        <f t="shared" si="88"/>
        <v>45.866666666666667</v>
      </c>
      <c r="Y158">
        <f t="shared" si="88"/>
        <v>27.543453250442749</v>
      </c>
    </row>
    <row r="159" spans="2:25" hidden="1">
      <c r="B159" s="3">
        <v>3</v>
      </c>
      <c r="C159" s="3"/>
      <c r="D159" s="3"/>
      <c r="E159" s="3" t="s">
        <v>57</v>
      </c>
      <c r="F159">
        <f t="shared" ref="F159:U159" si="89">AVERAGE(F112:F114)</f>
        <v>4.5733333333333327E-2</v>
      </c>
      <c r="G159">
        <f t="shared" si="89"/>
        <v>1673.7033333333336</v>
      </c>
      <c r="H159">
        <f t="shared" si="89"/>
        <v>1.9387722793686095</v>
      </c>
      <c r="I159">
        <f t="shared" si="89"/>
        <v>0.11799999999999999</v>
      </c>
      <c r="J159">
        <f t="shared" si="89"/>
        <v>1781.2700000000002</v>
      </c>
      <c r="K159">
        <f t="shared" si="89"/>
        <v>2.0633745714020941</v>
      </c>
      <c r="L159">
        <f t="shared" si="89"/>
        <v>5.4350000000000002E-2</v>
      </c>
      <c r="M159">
        <f t="shared" si="89"/>
        <v>1343.8449000000001</v>
      </c>
      <c r="N159">
        <f t="shared" si="89"/>
        <v>1.5566732693911591</v>
      </c>
      <c r="O159">
        <f t="shared" si="89"/>
        <v>9.9566666666666678E-2</v>
      </c>
      <c r="P159">
        <f t="shared" si="89"/>
        <v>1374.6467</v>
      </c>
      <c r="Q159">
        <f t="shared" si="89"/>
        <v>1.5923532341766284</v>
      </c>
      <c r="R159">
        <f t="shared" si="89"/>
        <v>4.1299999999999996E-2</v>
      </c>
      <c r="S159">
        <f t="shared" si="89"/>
        <v>-3.2199999999999989</v>
      </c>
      <c r="T159">
        <f t="shared" si="89"/>
        <v>22.24</v>
      </c>
      <c r="U159">
        <f t="shared" si="89"/>
        <v>14.233264778147941</v>
      </c>
      <c r="V159">
        <f t="shared" ref="V159:Y159" si="90">AVERAGE(V112:V114)</f>
        <v>8.1033333333333332E-2</v>
      </c>
      <c r="W159">
        <f t="shared" si="90"/>
        <v>-27.110000000000003</v>
      </c>
      <c r="X159">
        <f t="shared" si="90"/>
        <v>27.110000000000003</v>
      </c>
      <c r="Y159">
        <f t="shared" si="90"/>
        <v>17.349991373003181</v>
      </c>
    </row>
    <row r="160" spans="2:25">
      <c r="B160" s="3">
        <v>3</v>
      </c>
      <c r="C160" s="3"/>
      <c r="D160" s="3"/>
      <c r="E160" s="3" t="s">
        <v>58</v>
      </c>
      <c r="F160">
        <f t="shared" ref="F160:U160" si="91">AVERAGE(F115:F117)</f>
        <v>4.0766666666666666E-2</v>
      </c>
      <c r="G160">
        <f t="shared" si="91"/>
        <v>2111.61</v>
      </c>
      <c r="H160">
        <f t="shared" si="91"/>
        <v>1.863642982909038</v>
      </c>
      <c r="I160">
        <f t="shared" si="91"/>
        <v>0.15056666666666665</v>
      </c>
      <c r="J160">
        <f t="shared" si="91"/>
        <v>1844.1533333333334</v>
      </c>
      <c r="K160">
        <f t="shared" si="91"/>
        <v>1.627593835544906</v>
      </c>
      <c r="L160">
        <f t="shared" si="91"/>
        <v>4.6900000000000004E-2</v>
      </c>
      <c r="M160">
        <f t="shared" si="91"/>
        <v>1674.7581333333335</v>
      </c>
      <c r="N160">
        <f t="shared" si="91"/>
        <v>1.4780907664088092</v>
      </c>
      <c r="O160">
        <f t="shared" si="91"/>
        <v>0.10580000000000001</v>
      </c>
      <c r="P160">
        <f t="shared" si="91"/>
        <v>1291.1210666666668</v>
      </c>
      <c r="Q160">
        <f t="shared" si="91"/>
        <v>1.1395043194431576</v>
      </c>
      <c r="R160">
        <f t="shared" si="91"/>
        <v>4.4733333333333326E-2</v>
      </c>
      <c r="S160">
        <f t="shared" si="91"/>
        <v>-24.189999999999998</v>
      </c>
      <c r="T160">
        <f t="shared" si="91"/>
        <v>28.656666666666666</v>
      </c>
      <c r="U160">
        <f t="shared" si="91"/>
        <v>12.520547234569099</v>
      </c>
      <c r="V160">
        <f t="shared" ref="V160:Y160" si="92">AVERAGE(V115:V117)</f>
        <v>0.15059999999999998</v>
      </c>
      <c r="W160">
        <f t="shared" si="92"/>
        <v>-38.253333333333337</v>
      </c>
      <c r="X160">
        <f t="shared" si="92"/>
        <v>38.253333333333337</v>
      </c>
      <c r="Y160">
        <f t="shared" si="92"/>
        <v>16.713481454450967</v>
      </c>
    </row>
    <row r="161" spans="2:25">
      <c r="B161" s="3">
        <v>3</v>
      </c>
      <c r="C161" s="3"/>
      <c r="D161" s="3"/>
      <c r="E161" s="3" t="s">
        <v>59</v>
      </c>
      <c r="F161">
        <f t="shared" ref="F161:U161" si="93">AVERAGE(F118:F120)</f>
        <v>4.9099999999999998E-2</v>
      </c>
      <c r="G161">
        <f t="shared" si="93"/>
        <v>1257.48</v>
      </c>
      <c r="H161">
        <f t="shared" si="93"/>
        <v>1.2817172736446196</v>
      </c>
      <c r="I161">
        <f t="shared" si="93"/>
        <v>0.159</v>
      </c>
      <c r="J161">
        <f t="shared" si="93"/>
        <v>1957.3566666666666</v>
      </c>
      <c r="K161">
        <f t="shared" si="93"/>
        <v>1.9950836994227508</v>
      </c>
      <c r="O161">
        <f t="shared" si="93"/>
        <v>0.16626666666666667</v>
      </c>
      <c r="P161">
        <f t="shared" si="93"/>
        <v>1413.1730666666665</v>
      </c>
      <c r="Q161">
        <f t="shared" si="93"/>
        <v>1.4404112432770353</v>
      </c>
      <c r="R161">
        <f t="shared" si="93"/>
        <v>4.0233333333333336E-2</v>
      </c>
      <c r="S161">
        <f t="shared" si="93"/>
        <v>7.7733333333333334</v>
      </c>
      <c r="T161">
        <f t="shared" si="93"/>
        <v>7.7733333333333334</v>
      </c>
      <c r="U161">
        <f t="shared" si="93"/>
        <v>4.2369841147071519</v>
      </c>
      <c r="V161">
        <f t="shared" ref="V161:Y161" si="94">AVERAGE(V118:V120)</f>
        <v>0.16703333333333334</v>
      </c>
      <c r="W161">
        <f t="shared" si="94"/>
        <v>-49.126666666666665</v>
      </c>
      <c r="X161">
        <f t="shared" si="94"/>
        <v>49.126666666666665</v>
      </c>
      <c r="Y161">
        <f t="shared" si="94"/>
        <v>26.777303551695539</v>
      </c>
    </row>
    <row r="163" spans="2:25">
      <c r="B163" t="s">
        <v>724</v>
      </c>
    </row>
    <row r="164" spans="2:25">
      <c r="E164" s="3" t="s">
        <v>725</v>
      </c>
      <c r="F164" s="4">
        <f>AVERAGE(F123:F135)</f>
        <v>4.8248148148148144E-2</v>
      </c>
      <c r="G164" s="4">
        <f t="shared" ref="G164:Y164" si="95">AVERAGE(G123:G135)</f>
        <v>1231.2507407407409</v>
      </c>
      <c r="H164" s="6">
        <f>AVERAGE(H123:H135)</f>
        <v>1.6353967740762123</v>
      </c>
      <c r="I164" s="4">
        <f t="shared" si="95"/>
        <v>0.13691515151515152</v>
      </c>
      <c r="J164" s="4">
        <f t="shared" si="95"/>
        <v>1356.6568181818182</v>
      </c>
      <c r="K164" s="6">
        <f>AVERAGE(K123:K135)</f>
        <v>1.7444470253838456</v>
      </c>
      <c r="L164" s="4">
        <f t="shared" si="95"/>
        <v>3.911111111111111E-2</v>
      </c>
      <c r="M164" s="4">
        <f t="shared" si="95"/>
        <v>768.5041407407407</v>
      </c>
      <c r="N164" s="5">
        <f t="shared" si="95"/>
        <v>0.98570136421551191</v>
      </c>
      <c r="O164" s="4">
        <f t="shared" si="95"/>
        <v>0.12058787878787877</v>
      </c>
      <c r="P164" s="4">
        <f t="shared" si="95"/>
        <v>936.25823030303036</v>
      </c>
      <c r="Q164" s="6">
        <f t="shared" si="95"/>
        <v>1.2079827292098224</v>
      </c>
      <c r="R164" s="4">
        <f t="shared" si="95"/>
        <v>3.3590277777777774E-2</v>
      </c>
      <c r="S164" s="4">
        <f t="shared" si="95"/>
        <v>3.5565277777777773</v>
      </c>
      <c r="T164" s="6">
        <f t="shared" si="95"/>
        <v>7.6331944444444444</v>
      </c>
      <c r="U164" s="6">
        <f t="shared" si="95"/>
        <v>5.7096946576651915</v>
      </c>
      <c r="V164" s="4">
        <f t="shared" si="95"/>
        <v>0.11990555555555556</v>
      </c>
      <c r="W164" s="4">
        <f t="shared" si="95"/>
        <v>-17.874722222222221</v>
      </c>
      <c r="X164" s="6">
        <f t="shared" si="95"/>
        <v>18.624166666666664</v>
      </c>
      <c r="Y164" s="6">
        <f t="shared" si="95"/>
        <v>13.980336021349189</v>
      </c>
    </row>
    <row r="165" spans="2:25">
      <c r="E165" s="3" t="s">
        <v>726</v>
      </c>
      <c r="F165" s="4">
        <f>AVERAGE(F136:F148)</f>
        <v>4.7274999999999998E-2</v>
      </c>
      <c r="G165" s="4">
        <f t="shared" ref="G165:Y165" si="96">AVERAGE(G136:G148)</f>
        <v>1304.6981250000001</v>
      </c>
      <c r="H165" s="6">
        <f>AVERAGE(H136:H148)</f>
        <v>1.6823010081517284</v>
      </c>
      <c r="I165" s="4">
        <f t="shared" si="96"/>
        <v>0.12738666666666668</v>
      </c>
      <c r="J165" s="4">
        <f t="shared" si="96"/>
        <v>1461.2696666666668</v>
      </c>
      <c r="K165" s="6">
        <f>AVERAGE(K136:K148)</f>
        <v>1.8475806746584003</v>
      </c>
      <c r="L165" s="4">
        <f t="shared" si="96"/>
        <v>4.9808333333333336E-2</v>
      </c>
      <c r="M165" s="4">
        <f t="shared" si="96"/>
        <v>1095.4878861111113</v>
      </c>
      <c r="N165" s="5">
        <f t="shared" si="96"/>
        <v>1.4288407000661874</v>
      </c>
      <c r="O165" s="4">
        <f t="shared" si="96"/>
        <v>0.109025</v>
      </c>
      <c r="P165" s="4">
        <f t="shared" si="96"/>
        <v>1087.7018249999999</v>
      </c>
      <c r="Q165" s="6">
        <f t="shared" si="96"/>
        <v>1.3546675825238652</v>
      </c>
      <c r="R165" s="4">
        <f t="shared" si="96"/>
        <v>3.2126666666666664E-2</v>
      </c>
      <c r="S165" s="4">
        <f t="shared" si="96"/>
        <v>1.8283333333333331</v>
      </c>
      <c r="T165" s="6">
        <f t="shared" si="96"/>
        <v>6.5036666666666658</v>
      </c>
      <c r="U165" s="6">
        <f t="shared" si="96"/>
        <v>4.486553031033564</v>
      </c>
      <c r="V165" s="4">
        <f t="shared" si="96"/>
        <v>0.12630000000000002</v>
      </c>
      <c r="W165" s="4">
        <f t="shared" si="96"/>
        <v>-26.181000000000001</v>
      </c>
      <c r="X165" s="6">
        <f t="shared" si="96"/>
        <v>26.181000000000001</v>
      </c>
      <c r="Y165" s="6">
        <f t="shared" si="96"/>
        <v>18.37044443076794</v>
      </c>
    </row>
    <row r="166" spans="2:25">
      <c r="E166" s="3" t="s">
        <v>727</v>
      </c>
      <c r="F166" s="4">
        <f>AVERAGE(F149:F161)</f>
        <v>4.4635000000000001E-2</v>
      </c>
      <c r="G166" s="4">
        <f t="shared" ref="G166:Y166" si="97">AVERAGE(G149:G161)</f>
        <v>1262.4596666666666</v>
      </c>
      <c r="H166" s="6">
        <f>AVERAGE(H149:H161)</f>
        <v>1.5520540441192126</v>
      </c>
      <c r="I166" s="4">
        <f t="shared" si="97"/>
        <v>0.12890277777777776</v>
      </c>
      <c r="J166" s="4">
        <f t="shared" si="97"/>
        <v>1492.2693055555555</v>
      </c>
      <c r="K166" s="6">
        <f>AVERAGE(K149:K161)</f>
        <v>1.8468340887023225</v>
      </c>
      <c r="L166" s="4">
        <f t="shared" si="97"/>
        <v>4.6457407407407406E-2</v>
      </c>
      <c r="M166" s="4">
        <f t="shared" si="97"/>
        <v>1031.0754944444443</v>
      </c>
      <c r="N166" s="5">
        <f t="shared" si="97"/>
        <v>1.302673480062349</v>
      </c>
      <c r="O166" s="4">
        <f t="shared" si="97"/>
        <v>0.12302222222222221</v>
      </c>
      <c r="P166" s="4">
        <f t="shared" si="97"/>
        <v>1089.1514874999998</v>
      </c>
      <c r="Q166" s="6">
        <f t="shared" si="97"/>
        <v>1.3441863855267597</v>
      </c>
      <c r="R166" s="4">
        <f t="shared" si="97"/>
        <v>3.449166666666667E-2</v>
      </c>
      <c r="S166" s="4">
        <f t="shared" si="97"/>
        <v>0.97388888888888925</v>
      </c>
      <c r="T166" s="6">
        <f t="shared" si="97"/>
        <v>9.2061111111111114</v>
      </c>
      <c r="U166" s="6">
        <f t="shared" si="97"/>
        <v>5.9769980775753959</v>
      </c>
      <c r="V166" s="4">
        <f t="shared" si="97"/>
        <v>0.12393888888888889</v>
      </c>
      <c r="W166" s="4">
        <f t="shared" si="97"/>
        <v>-27.65805555555556</v>
      </c>
      <c r="X166" s="6">
        <f t="shared" si="97"/>
        <v>27.65805555555556</v>
      </c>
      <c r="Y166" s="6">
        <f t="shared" si="97"/>
        <v>18.497020840025669</v>
      </c>
    </row>
    <row r="168" spans="2:25">
      <c r="B168" t="s">
        <v>728</v>
      </c>
    </row>
    <row r="169" spans="2:25">
      <c r="E169" s="3" t="s">
        <v>725</v>
      </c>
      <c r="F169" s="4">
        <f>STDEV(F123:F135)</f>
        <v>8.004861562948851E-3</v>
      </c>
      <c r="G169" s="5">
        <f t="shared" ref="G169:Y169" si="98">STDEV(G123:G135)</f>
        <v>336.43341218346546</v>
      </c>
      <c r="H169" s="5">
        <f>STDEV(H123:H135)</f>
        <v>0.40581222550326063</v>
      </c>
      <c r="I169" s="4">
        <f t="shared" si="98"/>
        <v>1.7076093513944249E-2</v>
      </c>
      <c r="J169" s="5">
        <f t="shared" si="98"/>
        <v>268.24884583002722</v>
      </c>
      <c r="K169" s="5">
        <f>STDEV(K123:K135)</f>
        <v>0.16640974480938336</v>
      </c>
      <c r="L169" s="4">
        <f t="shared" si="98"/>
        <v>2.1065486517577101E-2</v>
      </c>
      <c r="M169" s="5">
        <f t="shared" si="98"/>
        <v>506.58738354625046</v>
      </c>
      <c r="N169" s="6">
        <f t="shared" si="98"/>
        <v>0.60077237996455246</v>
      </c>
      <c r="O169" s="4">
        <f t="shared" si="98"/>
        <v>3.0201362267756847E-2</v>
      </c>
      <c r="P169" s="5">
        <f t="shared" si="98"/>
        <v>210.2927969122905</v>
      </c>
      <c r="Q169" s="6">
        <f t="shared" si="98"/>
        <v>0.19590749478560021</v>
      </c>
      <c r="R169" s="4">
        <f t="shared" si="98"/>
        <v>9.6479559208766455E-3</v>
      </c>
      <c r="S169" s="5">
        <f t="shared" si="98"/>
        <v>9.1069995962239325</v>
      </c>
      <c r="T169" s="6">
        <f t="shared" si="98"/>
        <v>7.1988507240137274</v>
      </c>
      <c r="U169" s="6">
        <f t="shared" si="98"/>
        <v>6.0287332174121104</v>
      </c>
      <c r="V169" s="4">
        <f t="shared" si="98"/>
        <v>3.8470216298944017E-2</v>
      </c>
      <c r="W169" s="5">
        <f t="shared" si="98"/>
        <v>3.5374811155817789</v>
      </c>
      <c r="X169" s="6">
        <f t="shared" si="98"/>
        <v>2.8944339217319937</v>
      </c>
      <c r="Y169" s="6">
        <f t="shared" si="98"/>
        <v>3.1706324341825152</v>
      </c>
    </row>
    <row r="170" spans="2:25">
      <c r="E170" s="3" t="s">
        <v>726</v>
      </c>
      <c r="F170" s="4">
        <f>STDEV(F136:F148)</f>
        <v>8.7372355876607927E-3</v>
      </c>
      <c r="G170" s="5">
        <f t="shared" ref="G170:Y170" si="99">STDEV(G136:G148)</f>
        <v>458.46887744455222</v>
      </c>
      <c r="H170" s="5">
        <f>STDEV(H136:H148)</f>
        <v>0.35502728131306432</v>
      </c>
      <c r="I170" s="4">
        <f t="shared" si="99"/>
        <v>2.1682120984128146E-2</v>
      </c>
      <c r="J170" s="5">
        <f t="shared" si="99"/>
        <v>394.31459992585945</v>
      </c>
      <c r="K170" s="5">
        <f>STDEV(K136:K148)</f>
        <v>0.15994317922214413</v>
      </c>
      <c r="L170" s="4">
        <f t="shared" si="99"/>
        <v>9.1098222326844221E-3</v>
      </c>
      <c r="M170" s="5">
        <f t="shared" si="99"/>
        <v>614.64680447312219</v>
      </c>
      <c r="N170" s="6">
        <f t="shared" si="99"/>
        <v>0.46637567565059762</v>
      </c>
      <c r="O170" s="4">
        <f t="shared" si="99"/>
        <v>2.4635394653893639E-2</v>
      </c>
      <c r="P170" s="5">
        <f t="shared" si="99"/>
        <v>383.05503631625015</v>
      </c>
      <c r="Q170" s="6">
        <f t="shared" si="99"/>
        <v>0.20708060277410509</v>
      </c>
      <c r="R170" s="4">
        <f t="shared" si="99"/>
        <v>8.2670370287405929E-3</v>
      </c>
      <c r="S170" s="5">
        <f t="shared" si="99"/>
        <v>4.9598350355880703</v>
      </c>
      <c r="T170" s="6">
        <f t="shared" si="99"/>
        <v>4.046973095360026</v>
      </c>
      <c r="U170" s="6">
        <f t="shared" si="99"/>
        <v>2.2374935217408991</v>
      </c>
      <c r="V170" s="4">
        <f t="shared" si="99"/>
        <v>3.8530702844983139E-2</v>
      </c>
      <c r="W170" s="5">
        <f t="shared" si="99"/>
        <v>10.032309662310759</v>
      </c>
      <c r="X170" s="6">
        <f t="shared" si="99"/>
        <v>10.032309662310759</v>
      </c>
      <c r="Y170" s="6">
        <f t="shared" si="99"/>
        <v>4.863063177046798</v>
      </c>
    </row>
    <row r="171" spans="2:25">
      <c r="E171" s="3" t="s">
        <v>727</v>
      </c>
      <c r="F171" s="4">
        <f>STDEV(F149:F161)</f>
        <v>1.3683583590439417E-2</v>
      </c>
      <c r="G171" s="5">
        <f t="shared" ref="G171:Y171" si="100">STDEV(G149:G161)</f>
        <v>565.74851591639606</v>
      </c>
      <c r="H171" s="5">
        <f>STDEV(H149:H161)</f>
        <v>0.59925580707800696</v>
      </c>
      <c r="I171" s="4">
        <f t="shared" si="100"/>
        <v>2.4196257571603631E-2</v>
      </c>
      <c r="J171" s="5">
        <f t="shared" si="100"/>
        <v>336.15351219696174</v>
      </c>
      <c r="K171" s="5">
        <f>STDEV(K149:K161)</f>
        <v>0.20920150189935707</v>
      </c>
      <c r="L171" s="4">
        <f t="shared" si="100"/>
        <v>1.6655363065005868E-2</v>
      </c>
      <c r="M171" s="5">
        <f t="shared" si="100"/>
        <v>528.41604625869513</v>
      </c>
      <c r="N171" s="6">
        <f t="shared" si="100"/>
        <v>0.59830746290068537</v>
      </c>
      <c r="O171" s="4">
        <f t="shared" si="100"/>
        <v>3.0042584534654918E-2</v>
      </c>
      <c r="P171" s="5">
        <f t="shared" si="100"/>
        <v>302.47344517867748</v>
      </c>
      <c r="Q171" s="6">
        <f t="shared" si="100"/>
        <v>0.25818618181542935</v>
      </c>
      <c r="R171" s="4">
        <f t="shared" si="100"/>
        <v>8.599214493137693E-3</v>
      </c>
      <c r="S171" s="5">
        <f t="shared" si="100"/>
        <v>9.1545207503369692</v>
      </c>
      <c r="T171" s="6">
        <f t="shared" si="100"/>
        <v>7.9407313142250189</v>
      </c>
      <c r="U171" s="6">
        <f t="shared" si="100"/>
        <v>3.8673691370224166</v>
      </c>
      <c r="V171" s="4">
        <f t="shared" si="100"/>
        <v>3.3183529543986651E-2</v>
      </c>
      <c r="W171" s="5">
        <f t="shared" si="100"/>
        <v>12.928545853870141</v>
      </c>
      <c r="X171" s="6">
        <f t="shared" si="100"/>
        <v>12.928545853870141</v>
      </c>
      <c r="Y171" s="6">
        <f t="shared" si="100"/>
        <v>5.8638884530122999</v>
      </c>
    </row>
    <row r="173" spans="2:25">
      <c r="B173" t="s">
        <v>749</v>
      </c>
      <c r="E173" s="3" t="s">
        <v>725</v>
      </c>
      <c r="F173" s="12">
        <f>QUARTILE(F123:F135,3)</f>
        <v>5.3066666666666672E-2</v>
      </c>
      <c r="G173" s="12">
        <f t="shared" ref="G173:Y173" si="101">QUARTILE(G123:G135,3)</f>
        <v>1519.0749999999998</v>
      </c>
      <c r="H173" s="12">
        <f t="shared" si="101"/>
        <v>1.9948421722122027</v>
      </c>
      <c r="I173" s="12">
        <f t="shared" si="101"/>
        <v>0.14394999999999999</v>
      </c>
      <c r="J173" s="12">
        <f t="shared" si="101"/>
        <v>1572.5450000000001</v>
      </c>
      <c r="K173" s="12">
        <f t="shared" si="101"/>
        <v>1.8206869224497064</v>
      </c>
      <c r="L173" s="12">
        <f t="shared" si="101"/>
        <v>5.2600000000000001E-2</v>
      </c>
      <c r="M173" s="12">
        <f t="shared" si="101"/>
        <v>1163.7594999999999</v>
      </c>
      <c r="N173" s="12">
        <f t="shared" si="101"/>
        <v>1.3480672551200072</v>
      </c>
      <c r="O173" s="12">
        <f t="shared" si="101"/>
        <v>0.13714999999999999</v>
      </c>
      <c r="P173" s="12">
        <f t="shared" si="101"/>
        <v>1036.0487166666667</v>
      </c>
      <c r="Q173" s="12">
        <f t="shared" si="101"/>
        <v>1.3405250566966487</v>
      </c>
      <c r="R173" s="12">
        <f t="shared" si="101"/>
        <v>3.8124999999999999E-2</v>
      </c>
      <c r="S173" s="12">
        <f t="shared" si="101"/>
        <v>5.9641666666666664</v>
      </c>
      <c r="T173" s="12">
        <f t="shared" si="101"/>
        <v>9.2533333333333321</v>
      </c>
      <c r="U173" s="12">
        <f t="shared" si="101"/>
        <v>6.8524906412198501</v>
      </c>
      <c r="V173" s="12">
        <f t="shared" si="101"/>
        <v>0.14700833333333332</v>
      </c>
      <c r="W173" s="12">
        <f t="shared" si="101"/>
        <v>-15.758333333333335</v>
      </c>
      <c r="X173" s="12">
        <f t="shared" si="101"/>
        <v>20.514166666666664</v>
      </c>
      <c r="Y173" s="12">
        <f t="shared" si="101"/>
        <v>16.150008706221936</v>
      </c>
    </row>
    <row r="174" spans="2:25">
      <c r="E174" s="3" t="s">
        <v>726</v>
      </c>
      <c r="F174" s="12">
        <f>QUARTILE(F136:F148,3)</f>
        <v>5.2049999999999999E-2</v>
      </c>
      <c r="G174" s="12">
        <f t="shared" ref="G174:Y174" si="102">QUARTILE(G136:G148,3)</f>
        <v>1411.9675</v>
      </c>
      <c r="H174" s="12">
        <f t="shared" si="102"/>
        <v>1.987551187139925</v>
      </c>
      <c r="I174" s="12">
        <f t="shared" si="102"/>
        <v>0.14310833333333334</v>
      </c>
      <c r="J174" s="12">
        <f t="shared" si="102"/>
        <v>1883.5741666666665</v>
      </c>
      <c r="K174" s="12">
        <f t="shared" si="102"/>
        <v>1.9903742099253299</v>
      </c>
      <c r="L174" s="12">
        <f t="shared" si="102"/>
        <v>5.6879166666666661E-2</v>
      </c>
      <c r="M174" s="12">
        <f t="shared" si="102"/>
        <v>1256.63545</v>
      </c>
      <c r="N174" s="12">
        <f t="shared" si="102"/>
        <v>1.7966724971046388</v>
      </c>
      <c r="O174" s="12">
        <f t="shared" si="102"/>
        <v>0.12126666666666666</v>
      </c>
      <c r="P174" s="12">
        <f t="shared" si="102"/>
        <v>1319.5388416666669</v>
      </c>
      <c r="Q174" s="12">
        <f t="shared" si="102"/>
        <v>1.4621327064501692</v>
      </c>
      <c r="R174" s="12">
        <f t="shared" si="102"/>
        <v>3.4441666666666669E-2</v>
      </c>
      <c r="S174" s="12">
        <f t="shared" si="102"/>
        <v>3.7800000000000002</v>
      </c>
      <c r="T174" s="12">
        <f t="shared" si="102"/>
        <v>9.5749999999999993</v>
      </c>
      <c r="U174" s="12">
        <f t="shared" si="102"/>
        <v>6.2693086133139406</v>
      </c>
      <c r="V174" s="12">
        <f t="shared" si="102"/>
        <v>0.16020833333333334</v>
      </c>
      <c r="W174" s="12">
        <f t="shared" si="102"/>
        <v>-17.51166666666667</v>
      </c>
      <c r="X174" s="12">
        <f t="shared" si="102"/>
        <v>32.684166666666663</v>
      </c>
      <c r="Y174" s="12">
        <f t="shared" si="102"/>
        <v>19.755507680803277</v>
      </c>
    </row>
    <row r="175" spans="2:25">
      <c r="E175" s="3" t="s">
        <v>727</v>
      </c>
      <c r="F175" s="12">
        <f>QUARTILE(F149:F161,3)</f>
        <v>5.1299999999999998E-2</v>
      </c>
      <c r="G175" s="12">
        <f t="shared" ref="G175:Y175" si="103">QUARTILE(G149:G161,3)</f>
        <v>1612.1087500000001</v>
      </c>
      <c r="H175" s="12">
        <f t="shared" si="103"/>
        <v>1.9381205462054085</v>
      </c>
      <c r="I175" s="12">
        <f t="shared" si="103"/>
        <v>0.14281666666666665</v>
      </c>
      <c r="J175" s="12">
        <f t="shared" si="103"/>
        <v>1796.9908333333335</v>
      </c>
      <c r="K175" s="12">
        <f t="shared" si="103"/>
        <v>2.0121564174175868</v>
      </c>
      <c r="L175" s="12">
        <f t="shared" si="103"/>
        <v>5.7149999999999999E-2</v>
      </c>
      <c r="M175" s="12">
        <f t="shared" si="103"/>
        <v>1343.8449000000001</v>
      </c>
      <c r="N175" s="12">
        <f t="shared" si="103"/>
        <v>1.5566732693911591</v>
      </c>
      <c r="O175" s="12">
        <f t="shared" si="103"/>
        <v>0.14558750000000001</v>
      </c>
      <c r="P175" s="12">
        <f t="shared" si="103"/>
        <v>1384.2782916666665</v>
      </c>
      <c r="Q175" s="12">
        <f t="shared" si="103"/>
        <v>1.5165651415674763</v>
      </c>
      <c r="R175" s="12">
        <f t="shared" si="103"/>
        <v>4.0500000000000001E-2</v>
      </c>
      <c r="S175" s="12">
        <f t="shared" si="103"/>
        <v>6.1533333333333342</v>
      </c>
      <c r="T175" s="12">
        <f t="shared" si="103"/>
        <v>8.4350000000000005</v>
      </c>
      <c r="U175" s="12">
        <f t="shared" si="103"/>
        <v>7.7399652882271877</v>
      </c>
      <c r="V175" s="12">
        <f t="shared" si="103"/>
        <v>0.15059999999999998</v>
      </c>
      <c r="W175" s="12">
        <f t="shared" si="103"/>
        <v>-18.87166666666667</v>
      </c>
      <c r="X175" s="12">
        <f t="shared" si="103"/>
        <v>39.405000000000001</v>
      </c>
      <c r="Y175" s="12">
        <f t="shared" si="103"/>
        <v>21.136991219290191</v>
      </c>
    </row>
    <row r="176" spans="2:25">
      <c r="E176" s="3" t="s">
        <v>750</v>
      </c>
      <c r="F176" s="39">
        <f>AVERAGE(F173:F175)</f>
        <v>5.213888888888888E-2</v>
      </c>
      <c r="G176" s="39">
        <f t="shared" ref="G176:Y176" si="104">AVERAGE(G173:G175)</f>
        <v>1514.38375</v>
      </c>
      <c r="H176" s="39">
        <f t="shared" si="104"/>
        <v>1.9735046351858454</v>
      </c>
      <c r="I176" s="39">
        <f t="shared" si="104"/>
        <v>0.14329166666666665</v>
      </c>
      <c r="J176" s="39">
        <f t="shared" si="104"/>
        <v>1751.0366666666666</v>
      </c>
      <c r="K176" s="39">
        <f t="shared" si="104"/>
        <v>1.9410725165975411</v>
      </c>
      <c r="L176" s="39">
        <f t="shared" si="104"/>
        <v>5.5543055555555554E-2</v>
      </c>
      <c r="M176" s="39">
        <f t="shared" si="104"/>
        <v>1254.7466166666666</v>
      </c>
      <c r="N176" s="39">
        <f t="shared" si="104"/>
        <v>1.5671376738719349</v>
      </c>
      <c r="O176" s="39">
        <f t="shared" si="104"/>
        <v>0.13466805555555553</v>
      </c>
      <c r="P176" s="39">
        <f t="shared" si="104"/>
        <v>1246.62195</v>
      </c>
      <c r="Q176" s="39">
        <f t="shared" si="104"/>
        <v>1.4397409682380982</v>
      </c>
      <c r="R176" s="39">
        <f t="shared" si="104"/>
        <v>3.768888888888889E-2</v>
      </c>
      <c r="S176" s="39">
        <f t="shared" si="104"/>
        <v>5.2991666666666672</v>
      </c>
      <c r="T176" s="39">
        <f t="shared" si="104"/>
        <v>9.0877777777777791</v>
      </c>
      <c r="U176" s="39">
        <f t="shared" si="104"/>
        <v>6.9539215142536603</v>
      </c>
      <c r="V176" s="39">
        <f t="shared" si="104"/>
        <v>0.15260555555555555</v>
      </c>
      <c r="W176" s="39">
        <f t="shared" si="104"/>
        <v>-17.380555555555556</v>
      </c>
      <c r="X176" s="39">
        <f t="shared" si="104"/>
        <v>30.867777777777775</v>
      </c>
      <c r="Y176" s="39">
        <f t="shared" si="104"/>
        <v>19.014169202105137</v>
      </c>
    </row>
    <row r="178" spans="1:25">
      <c r="B178" t="s">
        <v>729</v>
      </c>
      <c r="E178" s="3" t="s">
        <v>725</v>
      </c>
      <c r="F178">
        <f>COUNT(F123:F135)</f>
        <v>9</v>
      </c>
      <c r="G178">
        <f t="shared" ref="G178:Y178" si="105">COUNT(G123:G135)</f>
        <v>9</v>
      </c>
      <c r="H178">
        <f>COUNT(H123:H135)</f>
        <v>9</v>
      </c>
      <c r="I178">
        <f t="shared" si="105"/>
        <v>11</v>
      </c>
      <c r="J178">
        <f t="shared" si="105"/>
        <v>11</v>
      </c>
      <c r="K178">
        <f>COUNT(K123:K135)</f>
        <v>11</v>
      </c>
      <c r="L178">
        <f t="shared" si="105"/>
        <v>9</v>
      </c>
      <c r="M178">
        <f t="shared" si="105"/>
        <v>9</v>
      </c>
      <c r="N178">
        <f t="shared" si="105"/>
        <v>9</v>
      </c>
      <c r="O178">
        <f t="shared" si="105"/>
        <v>11</v>
      </c>
      <c r="P178">
        <f t="shared" si="105"/>
        <v>11</v>
      </c>
      <c r="Q178">
        <f t="shared" si="105"/>
        <v>11</v>
      </c>
      <c r="R178">
        <f t="shared" si="105"/>
        <v>12</v>
      </c>
      <c r="S178">
        <f t="shared" si="105"/>
        <v>12</v>
      </c>
      <c r="T178">
        <f t="shared" si="105"/>
        <v>12</v>
      </c>
      <c r="U178">
        <f t="shared" si="105"/>
        <v>12</v>
      </c>
      <c r="V178">
        <f t="shared" si="105"/>
        <v>12</v>
      </c>
      <c r="W178">
        <f t="shared" si="105"/>
        <v>12</v>
      </c>
      <c r="X178">
        <f t="shared" si="105"/>
        <v>12</v>
      </c>
      <c r="Y178">
        <f t="shared" si="105"/>
        <v>12</v>
      </c>
    </row>
    <row r="179" spans="1:25">
      <c r="E179" s="3" t="s">
        <v>726</v>
      </c>
      <c r="F179">
        <f>COUNT(F136:F148)</f>
        <v>8</v>
      </c>
      <c r="G179">
        <f t="shared" ref="G179:Y179" si="106">COUNT(G136:G148)</f>
        <v>8</v>
      </c>
      <c r="H179">
        <f>COUNT(H136:H148)</f>
        <v>8</v>
      </c>
      <c r="I179">
        <f t="shared" si="106"/>
        <v>10</v>
      </c>
      <c r="J179">
        <f t="shared" si="106"/>
        <v>10</v>
      </c>
      <c r="K179">
        <f>COUNT(K136:K148)</f>
        <v>10</v>
      </c>
      <c r="L179">
        <f t="shared" si="106"/>
        <v>6</v>
      </c>
      <c r="M179">
        <f t="shared" si="106"/>
        <v>6</v>
      </c>
      <c r="N179">
        <f t="shared" si="106"/>
        <v>6</v>
      </c>
      <c r="O179">
        <f t="shared" si="106"/>
        <v>10</v>
      </c>
      <c r="P179">
        <f t="shared" si="106"/>
        <v>10</v>
      </c>
      <c r="Q179">
        <f t="shared" si="106"/>
        <v>10</v>
      </c>
      <c r="R179">
        <f t="shared" si="106"/>
        <v>10</v>
      </c>
      <c r="S179">
        <f t="shared" si="106"/>
        <v>10</v>
      </c>
      <c r="T179">
        <f t="shared" si="106"/>
        <v>10</v>
      </c>
      <c r="U179">
        <f t="shared" si="106"/>
        <v>10</v>
      </c>
      <c r="V179">
        <f t="shared" si="106"/>
        <v>10</v>
      </c>
      <c r="W179">
        <f t="shared" si="106"/>
        <v>10</v>
      </c>
      <c r="X179">
        <f t="shared" si="106"/>
        <v>10</v>
      </c>
      <c r="Y179">
        <f t="shared" si="106"/>
        <v>10</v>
      </c>
    </row>
    <row r="180" spans="1:25">
      <c r="E180" s="3" t="s">
        <v>727</v>
      </c>
      <c r="F180">
        <f>COUNT(F149:F161)</f>
        <v>10</v>
      </c>
      <c r="G180">
        <f t="shared" ref="G180:Y180" si="107">COUNT(G149:G161)</f>
        <v>10</v>
      </c>
      <c r="H180">
        <f>COUNT(H149:H161)</f>
        <v>10</v>
      </c>
      <c r="I180">
        <f t="shared" si="107"/>
        <v>12</v>
      </c>
      <c r="J180">
        <f t="shared" si="107"/>
        <v>12</v>
      </c>
      <c r="K180">
        <f>COUNT(K149:K161)</f>
        <v>12</v>
      </c>
      <c r="L180">
        <f t="shared" si="107"/>
        <v>9</v>
      </c>
      <c r="M180">
        <f t="shared" si="107"/>
        <v>9</v>
      </c>
      <c r="N180">
        <f t="shared" si="107"/>
        <v>9</v>
      </c>
      <c r="O180">
        <f t="shared" si="107"/>
        <v>12</v>
      </c>
      <c r="P180">
        <f t="shared" si="107"/>
        <v>12</v>
      </c>
      <c r="Q180">
        <f t="shared" si="107"/>
        <v>12</v>
      </c>
      <c r="R180">
        <f t="shared" si="107"/>
        <v>12</v>
      </c>
      <c r="S180">
        <f t="shared" si="107"/>
        <v>12</v>
      </c>
      <c r="T180">
        <f t="shared" si="107"/>
        <v>12</v>
      </c>
      <c r="U180">
        <f t="shared" si="107"/>
        <v>12</v>
      </c>
      <c r="V180">
        <f t="shared" si="107"/>
        <v>12</v>
      </c>
      <c r="W180">
        <f t="shared" si="107"/>
        <v>12</v>
      </c>
      <c r="X180">
        <f t="shared" si="107"/>
        <v>12</v>
      </c>
      <c r="Y180">
        <f t="shared" si="107"/>
        <v>12</v>
      </c>
    </row>
    <row r="182" spans="1:25">
      <c r="B182" t="s">
        <v>730</v>
      </c>
      <c r="D182" s="9"/>
    </row>
    <row r="183" spans="1:25">
      <c r="B183" s="9" t="s">
        <v>725</v>
      </c>
      <c r="C183" s="9"/>
      <c r="D183" s="9"/>
      <c r="E183" s="3" t="s">
        <v>731</v>
      </c>
      <c r="F183" s="8">
        <f>MIN(F123:F135)</f>
        <v>3.5533333333333333E-2</v>
      </c>
      <c r="G183" s="8">
        <f t="shared" ref="G183:Y183" si="108">MIN(G123:G135)</f>
        <v>577.90499999999997</v>
      </c>
      <c r="H183" s="8">
        <f>MIN(H123:H135)</f>
        <v>1.0614375843733641</v>
      </c>
      <c r="I183" s="8">
        <f t="shared" si="108"/>
        <v>0.11773333333333331</v>
      </c>
      <c r="J183" s="8">
        <f t="shared" si="108"/>
        <v>860.0233333333332</v>
      </c>
      <c r="K183" s="8">
        <f>MIN(K123:K135)</f>
        <v>1.4003488047221093</v>
      </c>
      <c r="L183" s="8">
        <f t="shared" si="108"/>
        <v>5.0000000000000001E-3</v>
      </c>
      <c r="M183" s="8">
        <f t="shared" si="108"/>
        <v>3.6021999999999998</v>
      </c>
      <c r="N183" s="8">
        <f t="shared" si="108"/>
        <v>3.6716305333863355E-3</v>
      </c>
      <c r="O183" s="8">
        <f t="shared" si="108"/>
        <v>6.4700000000000008E-2</v>
      </c>
      <c r="P183" s="8">
        <f t="shared" si="108"/>
        <v>587.68163333333325</v>
      </c>
      <c r="Q183" s="8">
        <f t="shared" si="108"/>
        <v>0.85831984097127267</v>
      </c>
      <c r="R183" s="8">
        <f t="shared" si="108"/>
        <v>1.3833333333333335E-2</v>
      </c>
      <c r="S183" s="8">
        <f t="shared" si="108"/>
        <v>-13.675000000000001</v>
      </c>
      <c r="T183" s="8">
        <f t="shared" si="108"/>
        <v>0.95000000000000007</v>
      </c>
      <c r="U183" s="8">
        <f t="shared" si="108"/>
        <v>0.6812135738071744</v>
      </c>
      <c r="V183" s="8">
        <f t="shared" si="108"/>
        <v>6.5433333333333329E-2</v>
      </c>
      <c r="W183" s="8">
        <f t="shared" si="108"/>
        <v>-23.793333333333333</v>
      </c>
      <c r="X183" s="8">
        <f t="shared" si="108"/>
        <v>14.753333333333332</v>
      </c>
      <c r="Y183" s="8">
        <f t="shared" si="108"/>
        <v>9.7317126317015994</v>
      </c>
    </row>
    <row r="184" spans="1:25">
      <c r="B184" s="9"/>
      <c r="C184" s="9"/>
      <c r="D184" s="9"/>
      <c r="E184" s="3" t="s">
        <v>732</v>
      </c>
      <c r="F184" s="7">
        <f>MAX(F123:F135)</f>
        <v>5.9499999999999997E-2</v>
      </c>
      <c r="G184" s="7">
        <f t="shared" ref="G184:Y184" si="109">MAX(G123:G135)</f>
        <v>1578.37</v>
      </c>
      <c r="H184" s="7">
        <f>MAX(H123:H135)</f>
        <v>2.2251890395119207</v>
      </c>
      <c r="I184" s="7">
        <f t="shared" si="109"/>
        <v>0.17076666666666665</v>
      </c>
      <c r="J184" s="7">
        <f t="shared" si="109"/>
        <v>1657.7833333333335</v>
      </c>
      <c r="K184" s="7">
        <f>MAX(K123:K135)</f>
        <v>2.0249418870234224</v>
      </c>
      <c r="L184" s="7">
        <f t="shared" si="109"/>
        <v>5.9499999999999997E-2</v>
      </c>
      <c r="M184" s="7">
        <f t="shared" si="109"/>
        <v>1423.1784</v>
      </c>
      <c r="N184" s="7">
        <f t="shared" si="109"/>
        <v>1.6197467698232224</v>
      </c>
      <c r="O184" s="7">
        <f t="shared" si="109"/>
        <v>0.1661</v>
      </c>
      <c r="P184" s="7">
        <f t="shared" si="109"/>
        <v>1261.9818333333335</v>
      </c>
      <c r="Q184" s="7">
        <f t="shared" si="109"/>
        <v>1.5106396153787636</v>
      </c>
      <c r="R184" s="7">
        <f t="shared" si="109"/>
        <v>5.0650000000000001E-2</v>
      </c>
      <c r="S184" s="7">
        <f t="shared" si="109"/>
        <v>25.25</v>
      </c>
      <c r="T184" s="7">
        <f t="shared" si="109"/>
        <v>26.709999999999997</v>
      </c>
      <c r="U184" s="7">
        <f t="shared" si="109"/>
        <v>22.702675779355829</v>
      </c>
      <c r="V184" s="7">
        <f t="shared" si="109"/>
        <v>0.18433333333333332</v>
      </c>
      <c r="W184" s="7">
        <f t="shared" si="109"/>
        <v>-11.223333333333334</v>
      </c>
      <c r="X184" s="7">
        <f t="shared" si="109"/>
        <v>23.793333333333333</v>
      </c>
      <c r="Y184" s="7">
        <f t="shared" si="109"/>
        <v>18.939724967149253</v>
      </c>
    </row>
    <row r="185" spans="1:25">
      <c r="B185" s="9" t="s">
        <v>726</v>
      </c>
      <c r="C185" s="9"/>
      <c r="D185" s="9"/>
      <c r="E185" s="3" t="s">
        <v>731</v>
      </c>
      <c r="F185" s="8">
        <f>MIN(F136:F148)</f>
        <v>3.3599999999999998E-2</v>
      </c>
      <c r="G185" s="8">
        <f t="shared" ref="G185:Y185" si="110">MIN(G136:G148)</f>
        <v>840.19</v>
      </c>
      <c r="H185" s="8">
        <f>MIN(H136:H148)</f>
        <v>1.113205720168384</v>
      </c>
      <c r="I185" s="8">
        <f t="shared" si="110"/>
        <v>9.8400000000000001E-2</v>
      </c>
      <c r="J185" s="8">
        <f t="shared" si="110"/>
        <v>917.9133333333333</v>
      </c>
      <c r="K185" s="8">
        <f>MIN(K136:K148)</f>
        <v>1.5770095388541223</v>
      </c>
      <c r="L185" s="8">
        <f t="shared" si="110"/>
        <v>3.8733333333333335E-2</v>
      </c>
      <c r="M185" s="8">
        <f t="shared" si="110"/>
        <v>508.57746666666668</v>
      </c>
      <c r="N185" s="8">
        <f t="shared" si="110"/>
        <v>0.9341037673759387</v>
      </c>
      <c r="O185" s="8">
        <f t="shared" si="110"/>
        <v>6.9750000000000006E-2</v>
      </c>
      <c r="P185" s="8">
        <f t="shared" si="110"/>
        <v>644.33759999999995</v>
      </c>
      <c r="Q185" s="8">
        <f t="shared" si="110"/>
        <v>1.0666884941932027</v>
      </c>
      <c r="R185" s="8">
        <f t="shared" si="110"/>
        <v>1.23E-2</v>
      </c>
      <c r="S185" s="8">
        <f t="shared" si="110"/>
        <v>-8.0200000000000014</v>
      </c>
      <c r="T185" s="8">
        <f t="shared" si="110"/>
        <v>2.5700000000000003</v>
      </c>
      <c r="U185" s="8">
        <f t="shared" si="110"/>
        <v>2.1403396560798971</v>
      </c>
      <c r="V185" s="8">
        <f t="shared" si="110"/>
        <v>6.2666666666666662E-2</v>
      </c>
      <c r="W185" s="8">
        <f t="shared" si="110"/>
        <v>-40.72</v>
      </c>
      <c r="X185" s="8">
        <f t="shared" si="110"/>
        <v>12.063333333333333</v>
      </c>
      <c r="Y185" s="8">
        <f t="shared" si="110"/>
        <v>9.1502164409238222</v>
      </c>
    </row>
    <row r="186" spans="1:25">
      <c r="B186" s="9"/>
      <c r="C186" s="9"/>
      <c r="D186" s="9"/>
      <c r="E186" s="3" t="s">
        <v>732</v>
      </c>
      <c r="F186" s="7">
        <f>MAX(F136:F148)</f>
        <v>5.8299999999999998E-2</v>
      </c>
      <c r="G186" s="7">
        <f t="shared" ref="G186:Y186" si="111">MAX(G136:G148)</f>
        <v>2305.61</v>
      </c>
      <c r="H186" s="7">
        <f>MAX(H136:H148)</f>
        <v>2.1919911147625788</v>
      </c>
      <c r="I186" s="7">
        <f t="shared" si="111"/>
        <v>0.16043333333333334</v>
      </c>
      <c r="J186" s="7">
        <f t="shared" si="111"/>
        <v>1982.1166666666668</v>
      </c>
      <c r="K186" s="7">
        <f>MAX(K136:K148)</f>
        <v>2.0596347790143308</v>
      </c>
      <c r="L186" s="7">
        <f t="shared" si="111"/>
        <v>5.9499999999999997E-2</v>
      </c>
      <c r="M186" s="7">
        <f t="shared" si="111"/>
        <v>2203.3688000000002</v>
      </c>
      <c r="N186" s="7">
        <f t="shared" si="111"/>
        <v>2.0612478889953905</v>
      </c>
      <c r="O186" s="7">
        <f t="shared" si="111"/>
        <v>0.15403333333333333</v>
      </c>
      <c r="P186" s="7">
        <f t="shared" si="111"/>
        <v>1675.0739666666668</v>
      </c>
      <c r="Q186" s="7">
        <f t="shared" si="111"/>
        <v>1.7603265830854973</v>
      </c>
      <c r="R186" s="7">
        <f t="shared" si="111"/>
        <v>4.3533333333333334E-2</v>
      </c>
      <c r="S186" s="7">
        <f t="shared" si="111"/>
        <v>9.9066666666666663</v>
      </c>
      <c r="T186" s="7">
        <f t="shared" si="111"/>
        <v>14.593333333333334</v>
      </c>
      <c r="U186" s="7">
        <f t="shared" si="111"/>
        <v>8.5308569539049532</v>
      </c>
      <c r="V186" s="7">
        <f t="shared" si="111"/>
        <v>0.17253333333333332</v>
      </c>
      <c r="W186" s="7">
        <f t="shared" si="111"/>
        <v>-12.063333333333333</v>
      </c>
      <c r="X186" s="7">
        <f t="shared" si="111"/>
        <v>40.72</v>
      </c>
      <c r="Y186" s="7">
        <f t="shared" si="111"/>
        <v>26.346210167506531</v>
      </c>
    </row>
    <row r="187" spans="1:25">
      <c r="B187" s="9" t="s">
        <v>727</v>
      </c>
      <c r="C187" s="9"/>
      <c r="E187" s="3" t="s">
        <v>731</v>
      </c>
      <c r="F187" s="8">
        <f>MIN(F149:F161)</f>
        <v>7.1500000000000001E-3</v>
      </c>
      <c r="G187" s="8">
        <f t="shared" ref="G187:Y187" si="112">MIN(G149:G161)</f>
        <v>16.684999999999999</v>
      </c>
      <c r="H187" s="8">
        <f>MIN(H149:H161)</f>
        <v>2.3622437422131611E-2</v>
      </c>
      <c r="I187" s="8">
        <f t="shared" si="112"/>
        <v>6.6699999999999995E-2</v>
      </c>
      <c r="J187" s="8">
        <f t="shared" si="112"/>
        <v>990.51666666666677</v>
      </c>
      <c r="K187" s="8">
        <f>MIN(K149:K161)</f>
        <v>1.4570950625996497</v>
      </c>
      <c r="L187" s="8">
        <f t="shared" si="112"/>
        <v>5.5999999999999999E-3</v>
      </c>
      <c r="M187" s="8">
        <f t="shared" si="112"/>
        <v>7.3572333333333333</v>
      </c>
      <c r="N187" s="8">
        <f t="shared" si="112"/>
        <v>1.0416289122965982E-2</v>
      </c>
      <c r="O187" s="8">
        <f t="shared" si="112"/>
        <v>6.4000000000000001E-2</v>
      </c>
      <c r="P187" s="8">
        <f t="shared" si="112"/>
        <v>655.23410000000001</v>
      </c>
      <c r="Q187" s="8">
        <f t="shared" si="112"/>
        <v>0.97099074727515089</v>
      </c>
      <c r="R187" s="8">
        <f t="shared" si="112"/>
        <v>1.7433333333333332E-2</v>
      </c>
      <c r="S187" s="8">
        <f t="shared" si="112"/>
        <v>-24.189999999999998</v>
      </c>
      <c r="T187" s="8">
        <f t="shared" si="112"/>
        <v>3.2899999999999996</v>
      </c>
      <c r="U187" s="8">
        <f t="shared" si="112"/>
        <v>2.3591501661322147</v>
      </c>
      <c r="V187" s="8">
        <f t="shared" si="112"/>
        <v>8.1033333333333332E-2</v>
      </c>
      <c r="W187" s="8">
        <f t="shared" si="112"/>
        <v>-49.126666666666665</v>
      </c>
      <c r="X187" s="8">
        <f t="shared" si="112"/>
        <v>11.403333333333334</v>
      </c>
      <c r="Y187" s="8">
        <f t="shared" si="112"/>
        <v>8.2793397438317591</v>
      </c>
    </row>
    <row r="188" spans="1:25">
      <c r="E188" s="3" t="s">
        <v>732</v>
      </c>
      <c r="F188" s="7">
        <f>MAX(F149:F161)</f>
        <v>5.3099999999999994E-2</v>
      </c>
      <c r="G188" s="7">
        <f t="shared" ref="G188:Y188" si="113">MAX(G149:G161)</f>
        <v>2111.61</v>
      </c>
      <c r="H188" s="7">
        <f>MAX(H149:H161)</f>
        <v>1.9855369670804102</v>
      </c>
      <c r="I188" s="7">
        <f t="shared" si="113"/>
        <v>0.159</v>
      </c>
      <c r="J188" s="7">
        <f t="shared" si="113"/>
        <v>1957.3566666666666</v>
      </c>
      <c r="K188" s="7">
        <f>MAX(K149:K161)</f>
        <v>2.1377515384905803</v>
      </c>
      <c r="L188" s="7">
        <f t="shared" si="113"/>
        <v>5.9499999999999997E-2</v>
      </c>
      <c r="M188" s="7">
        <f t="shared" si="113"/>
        <v>1674.7581333333335</v>
      </c>
      <c r="N188" s="7">
        <f t="shared" si="113"/>
        <v>1.9132387119985608</v>
      </c>
      <c r="O188" s="7">
        <f t="shared" si="113"/>
        <v>0.16626666666666667</v>
      </c>
      <c r="P188" s="7">
        <f t="shared" si="113"/>
        <v>1452.0163666666667</v>
      </c>
      <c r="Q188" s="7">
        <f t="shared" si="113"/>
        <v>1.7413400091942997</v>
      </c>
      <c r="R188" s="7">
        <f t="shared" si="113"/>
        <v>4.6433333333333326E-2</v>
      </c>
      <c r="S188" s="7">
        <f t="shared" si="113"/>
        <v>10.42</v>
      </c>
      <c r="T188" s="7">
        <f t="shared" si="113"/>
        <v>28.656666666666666</v>
      </c>
      <c r="U188" s="7">
        <f t="shared" si="113"/>
        <v>14.233264778147941</v>
      </c>
      <c r="V188" s="7">
        <f t="shared" si="113"/>
        <v>0.16703333333333334</v>
      </c>
      <c r="W188" s="7">
        <f t="shared" si="113"/>
        <v>-11.403333333333334</v>
      </c>
      <c r="X188" s="7">
        <f t="shared" si="113"/>
        <v>49.126666666666665</v>
      </c>
      <c r="Y188" s="7">
        <f t="shared" si="113"/>
        <v>27.543453250442749</v>
      </c>
    </row>
    <row r="189" spans="1:25">
      <c r="A189" s="43" t="s">
        <v>754</v>
      </c>
      <c r="E189" s="3"/>
      <c r="F189" s="21"/>
      <c r="G189" s="21"/>
      <c r="H189" s="21"/>
      <c r="I189" s="21" t="s">
        <v>755</v>
      </c>
      <c r="J189" s="21"/>
      <c r="K189" s="21"/>
      <c r="L189" s="21"/>
      <c r="M189" s="21"/>
      <c r="N189" s="21"/>
      <c r="O189" s="21"/>
      <c r="P189" s="21" t="s">
        <v>760</v>
      </c>
      <c r="Q189" s="21"/>
      <c r="R189" s="21"/>
      <c r="S189" s="21"/>
      <c r="T189" s="21"/>
      <c r="U189" s="21"/>
      <c r="V189" s="21"/>
      <c r="W189" s="21"/>
      <c r="X189" s="21"/>
      <c r="Y189" s="21"/>
    </row>
    <row r="190" spans="1:25" ht="13.5" thickBot="1">
      <c r="A190" s="20" t="s">
        <v>750</v>
      </c>
      <c r="B190" s="20" t="s">
        <v>736</v>
      </c>
      <c r="E190" s="20" t="s">
        <v>737</v>
      </c>
      <c r="I190" s="20" t="s">
        <v>736</v>
      </c>
      <c r="L190" s="20" t="s">
        <v>737</v>
      </c>
      <c r="P190" s="20" t="s">
        <v>736</v>
      </c>
      <c r="S190" s="20" t="s">
        <v>737</v>
      </c>
    </row>
    <row r="191" spans="1:25" ht="13.5" thickBot="1">
      <c r="A191" s="14"/>
      <c r="B191" s="15" t="s">
        <v>725</v>
      </c>
      <c r="C191" s="15" t="s">
        <v>726</v>
      </c>
      <c r="D191" s="15" t="s">
        <v>727</v>
      </c>
      <c r="E191" s="15" t="s">
        <v>725</v>
      </c>
      <c r="F191" s="15" t="s">
        <v>726</v>
      </c>
      <c r="G191" s="15" t="s">
        <v>727</v>
      </c>
      <c r="I191" s="15" t="s">
        <v>725</v>
      </c>
      <c r="J191" s="15" t="s">
        <v>726</v>
      </c>
      <c r="K191" s="15" t="s">
        <v>727</v>
      </c>
      <c r="L191" s="15" t="s">
        <v>725</v>
      </c>
      <c r="M191" s="15" t="s">
        <v>726</v>
      </c>
      <c r="N191" s="15" t="s">
        <v>727</v>
      </c>
      <c r="P191" s="15" t="s">
        <v>725</v>
      </c>
      <c r="Q191" s="15" t="s">
        <v>726</v>
      </c>
      <c r="R191" s="15" t="s">
        <v>727</v>
      </c>
      <c r="S191" s="15" t="s">
        <v>725</v>
      </c>
      <c r="T191" s="15" t="s">
        <v>726</v>
      </c>
      <c r="U191" s="15" t="s">
        <v>727</v>
      </c>
    </row>
    <row r="192" spans="1:25">
      <c r="A192" s="16" t="s">
        <v>738</v>
      </c>
      <c r="B192" s="22">
        <f>G164</f>
        <v>1231.2507407407409</v>
      </c>
      <c r="C192" s="22">
        <f>G165</f>
        <v>1304.6981250000001</v>
      </c>
      <c r="D192" s="22">
        <f>G166</f>
        <v>1262.4596666666666</v>
      </c>
      <c r="E192" s="22">
        <f>J164</f>
        <v>1356.6568181818182</v>
      </c>
      <c r="F192" s="22">
        <f>J165</f>
        <v>1461.2696666666668</v>
      </c>
      <c r="G192" s="22">
        <f>J166</f>
        <v>1492.2693055555555</v>
      </c>
      <c r="I192" s="22">
        <f>M164</f>
        <v>768.5041407407407</v>
      </c>
      <c r="J192" s="22">
        <f>M165</f>
        <v>1095.4878861111113</v>
      </c>
      <c r="K192" s="22">
        <f>M166</f>
        <v>1031.0754944444443</v>
      </c>
      <c r="L192" s="22">
        <f>P164</f>
        <v>936.25823030303036</v>
      </c>
      <c r="M192" s="22">
        <f>P165</f>
        <v>1087.7018249999999</v>
      </c>
      <c r="N192" s="22">
        <f>P166</f>
        <v>1089.1514874999998</v>
      </c>
      <c r="P192" s="64">
        <f>T164</f>
        <v>7.6331944444444444</v>
      </c>
      <c r="Q192" s="64">
        <f>T165</f>
        <v>6.5036666666666658</v>
      </c>
      <c r="R192" s="64">
        <f>T166</f>
        <v>9.2061111111111114</v>
      </c>
      <c r="S192" s="64">
        <f>X164</f>
        <v>18.624166666666664</v>
      </c>
      <c r="T192" s="64">
        <f>X165</f>
        <v>26.181000000000001</v>
      </c>
      <c r="U192" s="64">
        <f>X166</f>
        <v>27.65805555555556</v>
      </c>
    </row>
    <row r="193" spans="1:21">
      <c r="A193" s="23"/>
      <c r="B193" s="24">
        <f>G169</f>
        <v>336.43341218346546</v>
      </c>
      <c r="C193" s="24">
        <f>G170</f>
        <v>458.46887744455222</v>
      </c>
      <c r="D193" s="24">
        <f>G171</f>
        <v>565.74851591639606</v>
      </c>
      <c r="E193" s="24">
        <f>J169</f>
        <v>268.24884583002722</v>
      </c>
      <c r="F193" s="24">
        <f>J170</f>
        <v>394.31459992585945</v>
      </c>
      <c r="G193" s="24">
        <f>J171</f>
        <v>336.15351219696174</v>
      </c>
      <c r="I193" s="24">
        <f>M169</f>
        <v>506.58738354625046</v>
      </c>
      <c r="J193" s="24">
        <f>M170</f>
        <v>614.64680447312219</v>
      </c>
      <c r="K193" s="24">
        <f>M171</f>
        <v>528.41604625869513</v>
      </c>
      <c r="L193" s="24">
        <f>P169</f>
        <v>210.2927969122905</v>
      </c>
      <c r="M193" s="24">
        <f>P170</f>
        <v>383.05503631625015</v>
      </c>
      <c r="N193" s="24">
        <f>P171</f>
        <v>302.47344517867748</v>
      </c>
      <c r="P193" s="65">
        <f>T169</f>
        <v>7.1988507240137274</v>
      </c>
      <c r="Q193" s="65">
        <f>T170</f>
        <v>4.046973095360026</v>
      </c>
      <c r="R193" s="65">
        <f>T171</f>
        <v>7.9407313142250189</v>
      </c>
      <c r="S193" s="65">
        <f>X169</f>
        <v>2.8944339217319937</v>
      </c>
      <c r="T193" s="65">
        <f>X170</f>
        <v>10.032309662310759</v>
      </c>
      <c r="U193" s="65">
        <f>X171</f>
        <v>12.928545853870141</v>
      </c>
    </row>
    <row r="194" spans="1:21">
      <c r="A194" s="23" t="s">
        <v>740</v>
      </c>
      <c r="B194" s="25">
        <f>F164</f>
        <v>4.8248148148148144E-2</v>
      </c>
      <c r="C194" s="25">
        <f>F165</f>
        <v>4.7274999999999998E-2</v>
      </c>
      <c r="D194" s="25">
        <f>F166</f>
        <v>4.4635000000000001E-2</v>
      </c>
      <c r="E194" s="25">
        <f>I164</f>
        <v>0.13691515151515152</v>
      </c>
      <c r="F194" s="25">
        <f>I165</f>
        <v>0.12738666666666668</v>
      </c>
      <c r="G194" s="25">
        <f>I166</f>
        <v>0.12890277777777776</v>
      </c>
      <c r="I194" s="25">
        <f>L164</f>
        <v>3.911111111111111E-2</v>
      </c>
      <c r="J194" s="25">
        <f>L165</f>
        <v>4.9808333333333336E-2</v>
      </c>
      <c r="K194" s="25">
        <f>L166</f>
        <v>4.6457407407407406E-2</v>
      </c>
      <c r="L194" s="25">
        <f>O164</f>
        <v>0.12058787878787877</v>
      </c>
      <c r="M194" s="25">
        <f>O165</f>
        <v>0.109025</v>
      </c>
      <c r="N194" s="25">
        <f>O166</f>
        <v>0.12302222222222221</v>
      </c>
      <c r="P194" s="25">
        <f>R164</f>
        <v>3.3590277777777774E-2</v>
      </c>
      <c r="Q194" s="25">
        <f>R165</f>
        <v>3.2126666666666664E-2</v>
      </c>
      <c r="R194" s="25">
        <f>R166</f>
        <v>3.449166666666667E-2</v>
      </c>
      <c r="S194" s="25">
        <f>V164</f>
        <v>0.11990555555555556</v>
      </c>
      <c r="T194" s="25">
        <f>V165</f>
        <v>0.12630000000000002</v>
      </c>
      <c r="U194" s="25">
        <f>V166</f>
        <v>0.12393888888888889</v>
      </c>
    </row>
    <row r="195" spans="1:21" ht="13.5" thickBot="1">
      <c r="A195" s="18"/>
      <c r="B195" s="26">
        <f>F169</f>
        <v>8.004861562948851E-3</v>
      </c>
      <c r="C195" s="26">
        <f>F170</f>
        <v>8.7372355876607927E-3</v>
      </c>
      <c r="D195" s="26">
        <f>F171</f>
        <v>1.3683583590439417E-2</v>
      </c>
      <c r="E195" s="26">
        <f>I169</f>
        <v>1.7076093513944249E-2</v>
      </c>
      <c r="F195" s="26">
        <f>I170</f>
        <v>2.1682120984128146E-2</v>
      </c>
      <c r="G195" s="26">
        <f>I171</f>
        <v>2.4196257571603631E-2</v>
      </c>
      <c r="I195" s="26">
        <f>L169</f>
        <v>2.1065486517577101E-2</v>
      </c>
      <c r="J195" s="26">
        <f>L170</f>
        <v>9.1098222326844221E-3</v>
      </c>
      <c r="K195" s="26">
        <f>L171</f>
        <v>1.6655363065005868E-2</v>
      </c>
      <c r="L195" s="26">
        <f>O169</f>
        <v>3.0201362267756847E-2</v>
      </c>
      <c r="M195" s="26">
        <f>O170</f>
        <v>2.4635394653893639E-2</v>
      </c>
      <c r="N195" s="26">
        <f>O171</f>
        <v>3.0042584534654918E-2</v>
      </c>
      <c r="P195" s="26">
        <f>R169</f>
        <v>9.6479559208766455E-3</v>
      </c>
      <c r="Q195" s="26">
        <f>R170</f>
        <v>8.2670370287405929E-3</v>
      </c>
      <c r="R195" s="26">
        <f>R171</f>
        <v>8.599214493137693E-3</v>
      </c>
      <c r="S195" s="26">
        <f>V169</f>
        <v>3.8470216298944017E-2</v>
      </c>
      <c r="T195" s="26">
        <f>V170</f>
        <v>3.8530702844983139E-2</v>
      </c>
      <c r="U195" s="26">
        <f>V171</f>
        <v>3.3183529543986651E-2</v>
      </c>
    </row>
    <row r="196" spans="1:21" ht="13.5" thickTop="1"/>
    <row r="198" spans="1:21">
      <c r="A198" s="43" t="s">
        <v>757</v>
      </c>
      <c r="B198" s="43" t="s">
        <v>736</v>
      </c>
      <c r="E198" s="43" t="s">
        <v>737</v>
      </c>
      <c r="I198" s="43" t="s">
        <v>761</v>
      </c>
      <c r="J198" s="43" t="s">
        <v>736</v>
      </c>
      <c r="M198" s="43" t="s">
        <v>737</v>
      </c>
    </row>
    <row r="199" spans="1:21">
      <c r="B199" s="43" t="s">
        <v>754</v>
      </c>
      <c r="C199" s="43" t="s">
        <v>755</v>
      </c>
      <c r="D199" s="43" t="s">
        <v>756</v>
      </c>
      <c r="E199" s="43" t="s">
        <v>758</v>
      </c>
      <c r="F199" s="43" t="s">
        <v>755</v>
      </c>
      <c r="G199" s="43" t="s">
        <v>756</v>
      </c>
      <c r="J199" s="43" t="s">
        <v>754</v>
      </c>
      <c r="K199" s="43" t="s">
        <v>755</v>
      </c>
      <c r="L199" s="43" t="s">
        <v>756</v>
      </c>
      <c r="M199" s="43" t="s">
        <v>758</v>
      </c>
      <c r="N199" s="43" t="s">
        <v>755</v>
      </c>
      <c r="O199" s="43" t="s">
        <v>756</v>
      </c>
    </row>
    <row r="200" spans="1:21">
      <c r="A200" s="43" t="s">
        <v>725</v>
      </c>
      <c r="B200" s="5">
        <f>H164</f>
        <v>1.6353967740762123</v>
      </c>
      <c r="C200" s="5">
        <f>N164</f>
        <v>0.98570136421551191</v>
      </c>
      <c r="D200" s="6">
        <f>U164</f>
        <v>5.7096946576651915</v>
      </c>
      <c r="E200" s="5">
        <f>K164</f>
        <v>1.7444470253838456</v>
      </c>
      <c r="F200" s="5">
        <f>Q164</f>
        <v>1.2079827292098224</v>
      </c>
      <c r="G200" s="5">
        <f>Y164</f>
        <v>13.980336021349189</v>
      </c>
      <c r="I200" s="43" t="s">
        <v>725</v>
      </c>
      <c r="J200" s="12">
        <f>F164</f>
        <v>4.8248148148148144E-2</v>
      </c>
      <c r="K200" s="12">
        <f>L164</f>
        <v>3.911111111111111E-2</v>
      </c>
      <c r="L200" s="12">
        <f>R164</f>
        <v>3.3590277777777774E-2</v>
      </c>
      <c r="M200" s="12">
        <f>I164</f>
        <v>0.13691515151515152</v>
      </c>
      <c r="N200" s="12">
        <f>O164</f>
        <v>0.12058787878787877</v>
      </c>
      <c r="O200" s="12">
        <f>V164</f>
        <v>0.11990555555555556</v>
      </c>
    </row>
    <row r="201" spans="1:21">
      <c r="B201" s="46">
        <f>H169</f>
        <v>0.40581222550326063</v>
      </c>
      <c r="C201" s="46">
        <f>N169</f>
        <v>0.60077237996455246</v>
      </c>
      <c r="D201" s="46">
        <f>U169</f>
        <v>6.0287332174121104</v>
      </c>
      <c r="E201" s="46">
        <f>K169</f>
        <v>0.16640974480938336</v>
      </c>
      <c r="F201" s="46">
        <f>Q169</f>
        <v>0.19590749478560021</v>
      </c>
      <c r="G201" s="46">
        <f>Y169</f>
        <v>3.1706324341825152</v>
      </c>
      <c r="J201" s="55">
        <f>F169</f>
        <v>8.004861562948851E-3</v>
      </c>
      <c r="K201" s="55">
        <f>L169</f>
        <v>2.1065486517577101E-2</v>
      </c>
      <c r="L201" s="55">
        <f>R169</f>
        <v>9.6479559208766455E-3</v>
      </c>
      <c r="M201" s="55">
        <f>I169</f>
        <v>1.7076093513944249E-2</v>
      </c>
      <c r="N201" s="55">
        <f>O169</f>
        <v>3.0201362267756847E-2</v>
      </c>
      <c r="O201" s="55">
        <f>V169</f>
        <v>3.8470216298944017E-2</v>
      </c>
    </row>
    <row r="202" spans="1:21">
      <c r="A202" s="43" t="s">
        <v>726</v>
      </c>
      <c r="B202" s="5">
        <f>H165</f>
        <v>1.6823010081517284</v>
      </c>
      <c r="C202" s="5">
        <f>N165</f>
        <v>1.4288407000661874</v>
      </c>
      <c r="D202" s="6">
        <f>U165</f>
        <v>4.486553031033564</v>
      </c>
      <c r="E202" s="5">
        <f>K165</f>
        <v>1.8475806746584003</v>
      </c>
      <c r="F202" s="5">
        <f>Q165</f>
        <v>1.3546675825238652</v>
      </c>
      <c r="G202" s="5">
        <f>Y165</f>
        <v>18.37044443076794</v>
      </c>
      <c r="I202" s="43" t="s">
        <v>726</v>
      </c>
      <c r="J202" s="12">
        <f>F165</f>
        <v>4.7274999999999998E-2</v>
      </c>
      <c r="K202" s="12">
        <f>L165</f>
        <v>4.9808333333333336E-2</v>
      </c>
      <c r="L202" s="12">
        <f>R165</f>
        <v>3.2126666666666664E-2</v>
      </c>
      <c r="M202" s="12">
        <f>I165</f>
        <v>0.12738666666666668</v>
      </c>
      <c r="N202" s="12">
        <f>O165</f>
        <v>0.109025</v>
      </c>
      <c r="O202" s="12">
        <f>V165</f>
        <v>0.12630000000000002</v>
      </c>
    </row>
    <row r="203" spans="1:21">
      <c r="A203" s="43"/>
      <c r="B203" s="46">
        <f>H170</f>
        <v>0.35502728131306432</v>
      </c>
      <c r="C203" s="46">
        <f>N170</f>
        <v>0.46637567565059762</v>
      </c>
      <c r="D203" s="46">
        <f>U170</f>
        <v>2.2374935217408991</v>
      </c>
      <c r="E203" s="46">
        <f>K170</f>
        <v>0.15994317922214413</v>
      </c>
      <c r="F203" s="46">
        <f>Q170</f>
        <v>0.20708060277410509</v>
      </c>
      <c r="G203" s="46">
        <f>Y170</f>
        <v>4.863063177046798</v>
      </c>
      <c r="I203" s="43"/>
      <c r="J203" s="55">
        <f>F170</f>
        <v>8.7372355876607927E-3</v>
      </c>
      <c r="K203" s="55">
        <f>L170</f>
        <v>9.1098222326844221E-3</v>
      </c>
      <c r="L203" s="55">
        <f>R170</f>
        <v>8.2670370287405929E-3</v>
      </c>
      <c r="M203" s="55">
        <f>I170</f>
        <v>2.1682120984128146E-2</v>
      </c>
      <c r="N203" s="55">
        <f>O170</f>
        <v>2.4635394653893639E-2</v>
      </c>
      <c r="O203" s="55">
        <f>V170</f>
        <v>3.8530702844983139E-2</v>
      </c>
    </row>
    <row r="204" spans="1:21">
      <c r="A204" s="43" t="s">
        <v>727</v>
      </c>
      <c r="B204" s="5">
        <f>H166</f>
        <v>1.5520540441192126</v>
      </c>
      <c r="C204" s="5">
        <f>N166</f>
        <v>1.302673480062349</v>
      </c>
      <c r="D204" s="6">
        <f>U166</f>
        <v>5.9769980775753959</v>
      </c>
      <c r="E204" s="5">
        <f>K166</f>
        <v>1.8468340887023225</v>
      </c>
      <c r="F204" s="5">
        <f>Q166</f>
        <v>1.3441863855267597</v>
      </c>
      <c r="G204" s="5">
        <f>Y166</f>
        <v>18.497020840025669</v>
      </c>
      <c r="I204" s="43" t="s">
        <v>727</v>
      </c>
      <c r="J204" s="12">
        <f>F166</f>
        <v>4.4635000000000001E-2</v>
      </c>
      <c r="K204" s="12">
        <f>L166</f>
        <v>4.6457407407407406E-2</v>
      </c>
      <c r="L204" s="12">
        <f>R166</f>
        <v>3.449166666666667E-2</v>
      </c>
      <c r="M204" s="12">
        <f>I166</f>
        <v>0.12890277777777776</v>
      </c>
      <c r="N204" s="12">
        <f>O166</f>
        <v>0.12302222222222221</v>
      </c>
      <c r="O204" s="12">
        <f>V166</f>
        <v>0.12393888888888889</v>
      </c>
    </row>
    <row r="205" spans="1:21">
      <c r="B205" s="46">
        <f>H171</f>
        <v>0.59925580707800696</v>
      </c>
      <c r="C205" s="46">
        <f>N171</f>
        <v>0.59830746290068537</v>
      </c>
      <c r="D205" s="46">
        <f>U171</f>
        <v>3.8673691370224166</v>
      </c>
      <c r="E205" s="46">
        <f>K171</f>
        <v>0.20920150189935707</v>
      </c>
      <c r="F205" s="46">
        <f>Q171</f>
        <v>0.25818618181542935</v>
      </c>
      <c r="G205" s="46">
        <f>Y171</f>
        <v>5.8638884530122999</v>
      </c>
      <c r="J205" s="55">
        <f>F171</f>
        <v>1.3683583590439417E-2</v>
      </c>
      <c r="K205" s="55">
        <f>L171</f>
        <v>1.6655363065005868E-2</v>
      </c>
      <c r="L205" s="55">
        <f>R171</f>
        <v>8.599214493137693E-3</v>
      </c>
      <c r="M205" s="55">
        <f>I171</f>
        <v>2.4196257571603631E-2</v>
      </c>
      <c r="N205" s="55">
        <f>O171</f>
        <v>3.0042584534654918E-2</v>
      </c>
      <c r="O205" s="55">
        <f>V171</f>
        <v>3.3183529543986651E-2</v>
      </c>
    </row>
  </sheetData>
  <autoFilter ref="A122:Y161">
    <filterColumn colId="4">
      <filters>
        <filter val="F2"/>
        <filter val="F3"/>
        <filter val="H1"/>
        <filter val="H2"/>
        <filter val="H4"/>
        <filter val="R1"/>
        <filter val="R3"/>
        <filter val="R4"/>
      </filters>
    </filterColumn>
  </autoFilter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/>
  <dimension ref="A1:Y205"/>
  <sheetViews>
    <sheetView zoomScale="90" zoomScaleNormal="90" workbookViewId="0">
      <pane ySplit="3" topLeftCell="A175" activePane="bottomLeft" state="frozen"/>
      <selection pane="bottomLeft"/>
    </sheetView>
  </sheetViews>
  <sheetFormatPr defaultRowHeight="12.75"/>
  <cols>
    <col min="8" max="8" width="9.5703125" customWidth="1"/>
    <col min="11" max="11" width="9.5703125" customWidth="1"/>
    <col min="12" max="13" width="9.140625" style="47"/>
    <col min="14" max="14" width="9.28515625" customWidth="1"/>
    <col min="17" max="17" width="9.5703125" customWidth="1"/>
    <col min="20" max="21" width="9.28515625" customWidth="1"/>
    <col min="24" max="25" width="9.28515625" customWidth="1"/>
  </cols>
  <sheetData>
    <row r="1" spans="1:25">
      <c r="A1" s="1" t="s">
        <v>774</v>
      </c>
      <c r="B1" s="1"/>
      <c r="C1" s="1"/>
      <c r="D1" s="1"/>
      <c r="E1" s="1"/>
      <c r="F1" s="1"/>
      <c r="G1" s="1"/>
      <c r="H1" s="1"/>
      <c r="I1" s="1"/>
      <c r="J1" s="1"/>
      <c r="K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>
      <c r="A3" s="2" t="s">
        <v>12</v>
      </c>
      <c r="B3" s="2" t="s">
        <v>60</v>
      </c>
      <c r="C3" t="s">
        <v>734</v>
      </c>
      <c r="D3" s="43" t="s">
        <v>751</v>
      </c>
      <c r="E3" s="2" t="s">
        <v>47</v>
      </c>
      <c r="F3" s="2" t="s">
        <v>0</v>
      </c>
      <c r="G3" s="2" t="s">
        <v>1</v>
      </c>
      <c r="H3" s="2" t="s">
        <v>735</v>
      </c>
      <c r="I3" s="2" t="s">
        <v>2</v>
      </c>
      <c r="J3" s="2" t="s">
        <v>3</v>
      </c>
      <c r="K3" s="2" t="s">
        <v>735</v>
      </c>
      <c r="L3" s="47" t="s">
        <v>4</v>
      </c>
      <c r="M3" s="47" t="s">
        <v>5</v>
      </c>
      <c r="N3" s="42" t="s">
        <v>735</v>
      </c>
      <c r="O3" s="2" t="s">
        <v>6</v>
      </c>
      <c r="P3" s="2" t="s">
        <v>7</v>
      </c>
      <c r="Q3" s="42" t="s">
        <v>735</v>
      </c>
      <c r="R3" s="2" t="s">
        <v>8</v>
      </c>
      <c r="S3" s="2" t="s">
        <v>9</v>
      </c>
      <c r="T3" s="42" t="s">
        <v>753</v>
      </c>
      <c r="U3" s="41" t="s">
        <v>752</v>
      </c>
      <c r="V3" s="2" t="s">
        <v>10</v>
      </c>
      <c r="W3" s="2" t="s">
        <v>11</v>
      </c>
      <c r="X3" s="42" t="s">
        <v>753</v>
      </c>
      <c r="Y3" s="41" t="s">
        <v>752</v>
      </c>
    </row>
    <row r="4" spans="1:25">
      <c r="A4" s="3" t="s">
        <v>523</v>
      </c>
      <c r="B4" s="3">
        <v>1</v>
      </c>
      <c r="C4">
        <f>81.7*9.81</f>
        <v>801.47700000000009</v>
      </c>
      <c r="D4" s="45">
        <v>1.74</v>
      </c>
      <c r="E4" s="3" t="s">
        <v>48</v>
      </c>
      <c r="F4">
        <v>5.6800000000000003E-2</v>
      </c>
      <c r="G4">
        <v>1263.01</v>
      </c>
      <c r="H4" s="2">
        <f t="shared" ref="H4:H68" si="0">G4/C4</f>
        <v>1.5758530812487443</v>
      </c>
      <c r="I4">
        <v>0.13689999999999999</v>
      </c>
      <c r="J4">
        <v>1322.12</v>
      </c>
      <c r="K4" s="2">
        <f>J4/C4</f>
        <v>1.649604417843556</v>
      </c>
      <c r="L4"/>
      <c r="M4"/>
      <c r="N4" s="2"/>
      <c r="Q4" s="2">
        <f t="shared" ref="Q4:Q12" si="1">P4/C4</f>
        <v>0</v>
      </c>
      <c r="R4">
        <v>2.8400000000000002E-2</v>
      </c>
      <c r="S4">
        <v>-3.08</v>
      </c>
      <c r="T4" s="2">
        <f>ABS(S4)</f>
        <v>3.08</v>
      </c>
      <c r="U4" s="2">
        <f>ABS(T4/(C4*D4)*1000)</f>
        <v>2.2085661129748395</v>
      </c>
      <c r="V4">
        <v>6.9800000000000001E-2</v>
      </c>
      <c r="W4">
        <v>7.73</v>
      </c>
      <c r="X4" s="2">
        <f>ABS(W4)</f>
        <v>7.73</v>
      </c>
      <c r="Y4" s="2">
        <f t="shared" ref="Y4:Y15" si="2">ABS(X4/(C4*D4)*1000)</f>
        <v>5.5429272900310096</v>
      </c>
    </row>
    <row r="5" spans="1:25">
      <c r="A5" s="3" t="s">
        <v>524</v>
      </c>
      <c r="B5" s="3">
        <v>1</v>
      </c>
      <c r="C5">
        <f>81.7*9.81</f>
        <v>801.47700000000009</v>
      </c>
      <c r="D5" s="45">
        <v>1.74</v>
      </c>
      <c r="E5" s="3" t="s">
        <v>48</v>
      </c>
      <c r="F5">
        <v>5.33E-2</v>
      </c>
      <c r="G5">
        <v>1244.2</v>
      </c>
      <c r="H5" s="2">
        <f t="shared" si="0"/>
        <v>1.5523839112039397</v>
      </c>
      <c r="I5">
        <v>0.14130000000000001</v>
      </c>
      <c r="J5">
        <v>1378.81</v>
      </c>
      <c r="K5" s="2">
        <f t="shared" ref="K5:K67" si="3">J5/C5</f>
        <v>1.7203363290524867</v>
      </c>
      <c r="L5">
        <v>5.8700000000000002E-2</v>
      </c>
      <c r="M5">
        <v>912.05150000000003</v>
      </c>
      <c r="N5" s="2">
        <f t="shared" ref="N5:N67" si="4">M5/C5</f>
        <v>1.1379634100541873</v>
      </c>
      <c r="O5">
        <v>0.14130000000000001</v>
      </c>
      <c r="P5">
        <v>874.30050000000006</v>
      </c>
      <c r="Q5" s="2">
        <f t="shared" si="1"/>
        <v>1.0908616217308793</v>
      </c>
      <c r="R5">
        <v>3.2000000000000001E-2</v>
      </c>
      <c r="S5">
        <v>-3.06</v>
      </c>
      <c r="T5" s="2">
        <f t="shared" ref="T5:T68" si="5">ABS(S5)</f>
        <v>3.06</v>
      </c>
      <c r="U5" s="2">
        <f>ABS(T5/(C5*D5)*1000)</f>
        <v>2.194224774578899</v>
      </c>
      <c r="V5">
        <v>7.7299999999999994E-2</v>
      </c>
      <c r="W5">
        <v>13.78</v>
      </c>
      <c r="X5" s="2">
        <f t="shared" ref="X5:X68" si="6">ABS(W5)</f>
        <v>13.78</v>
      </c>
      <c r="Y5" s="2">
        <f t="shared" si="2"/>
        <v>9.8811821548030139</v>
      </c>
    </row>
    <row r="6" spans="1:25">
      <c r="A6" s="3" t="s">
        <v>525</v>
      </c>
      <c r="B6" s="3">
        <v>1</v>
      </c>
      <c r="C6">
        <f>81.7*9.81</f>
        <v>801.47700000000009</v>
      </c>
      <c r="D6" s="45">
        <v>1.74</v>
      </c>
      <c r="E6" s="3" t="s">
        <v>48</v>
      </c>
      <c r="H6" s="2"/>
      <c r="I6">
        <v>0.13689999999999999</v>
      </c>
      <c r="J6">
        <v>1458.56</v>
      </c>
      <c r="K6" s="2">
        <f t="shared" si="3"/>
        <v>1.8198401201781209</v>
      </c>
      <c r="L6"/>
      <c r="M6"/>
      <c r="N6" s="2"/>
      <c r="O6">
        <v>8.0100000000000005E-2</v>
      </c>
      <c r="P6">
        <v>1023.0542</v>
      </c>
      <c r="Q6" s="2">
        <f t="shared" si="1"/>
        <v>1.2764610837241741</v>
      </c>
      <c r="R6">
        <v>4.1300000000000003E-2</v>
      </c>
      <c r="S6">
        <v>-4.71</v>
      </c>
      <c r="T6" s="2">
        <f t="shared" si="5"/>
        <v>4.71</v>
      </c>
      <c r="U6" s="2">
        <f>ABS(T6/(C6*D6)*1000)</f>
        <v>3.3773851922439913</v>
      </c>
      <c r="V6">
        <v>8.5300000000000001E-2</v>
      </c>
      <c r="W6">
        <v>9.0299999999999994</v>
      </c>
      <c r="X6" s="2">
        <f t="shared" si="6"/>
        <v>9.0299999999999994</v>
      </c>
      <c r="Y6" s="2">
        <f t="shared" si="2"/>
        <v>6.475114285767142</v>
      </c>
    </row>
    <row r="7" spans="1:25">
      <c r="A7" s="3" t="s">
        <v>526</v>
      </c>
      <c r="B7" s="3">
        <v>1</v>
      </c>
      <c r="C7">
        <f>75.5*9.81</f>
        <v>740.65500000000009</v>
      </c>
      <c r="D7" s="44">
        <v>1.78</v>
      </c>
      <c r="E7" s="3" t="s">
        <v>49</v>
      </c>
      <c r="F7">
        <v>5.5500000000000001E-2</v>
      </c>
      <c r="G7">
        <v>778.96</v>
      </c>
      <c r="H7" s="2">
        <f t="shared" si="0"/>
        <v>1.0517177363279799</v>
      </c>
      <c r="I7">
        <v>0.2127</v>
      </c>
      <c r="J7">
        <v>979.46</v>
      </c>
      <c r="K7" s="2">
        <f t="shared" si="3"/>
        <v>1.3224240705861703</v>
      </c>
      <c r="L7">
        <v>6.4799999999999996E-2</v>
      </c>
      <c r="M7">
        <v>506.76100000000002</v>
      </c>
      <c r="N7" s="2">
        <f>M7/C7</f>
        <v>0.68420654690780458</v>
      </c>
      <c r="O7">
        <v>0.1172</v>
      </c>
      <c r="P7">
        <v>551.89649999999995</v>
      </c>
      <c r="Q7" s="2">
        <f t="shared" si="1"/>
        <v>0.74514652571035078</v>
      </c>
      <c r="R7">
        <v>4.3200000000000002E-2</v>
      </c>
      <c r="S7">
        <v>-9.7799999999999994</v>
      </c>
      <c r="T7" s="2">
        <f t="shared" si="5"/>
        <v>9.7799999999999994</v>
      </c>
      <c r="U7" s="2">
        <f>ABS(T7/(C7*D7)*1000)</f>
        <v>7.4182743955983677</v>
      </c>
      <c r="V7">
        <v>0.20349999999999999</v>
      </c>
      <c r="W7">
        <v>4.34</v>
      </c>
      <c r="X7" s="2">
        <f t="shared" si="6"/>
        <v>4.34</v>
      </c>
      <c r="Y7" s="2">
        <f t="shared" si="2"/>
        <v>3.2919540773923228</v>
      </c>
    </row>
    <row r="8" spans="1:25">
      <c r="A8" s="3" t="s">
        <v>527</v>
      </c>
      <c r="B8" s="3">
        <v>1</v>
      </c>
      <c r="C8">
        <f>75.5*9.81</f>
        <v>740.65500000000009</v>
      </c>
      <c r="D8" s="44">
        <v>1.78</v>
      </c>
      <c r="E8" s="3" t="s">
        <v>49</v>
      </c>
      <c r="F8">
        <v>0.03</v>
      </c>
      <c r="G8">
        <v>1306.07</v>
      </c>
      <c r="H8" s="2">
        <f t="shared" si="0"/>
        <v>1.7633986133894994</v>
      </c>
      <c r="I8">
        <v>0.21379999999999999</v>
      </c>
      <c r="J8">
        <v>1303.75</v>
      </c>
      <c r="K8" s="2">
        <f t="shared" si="3"/>
        <v>1.7602662508185321</v>
      </c>
      <c r="L8">
        <v>3.7499999999999999E-2</v>
      </c>
      <c r="M8">
        <v>805.88220000000001</v>
      </c>
      <c r="N8" s="2">
        <f t="shared" si="4"/>
        <v>1.0880669137452659</v>
      </c>
      <c r="O8">
        <v>0.28129999999999999</v>
      </c>
      <c r="P8">
        <v>823.0806</v>
      </c>
      <c r="Q8" s="2">
        <f t="shared" si="1"/>
        <v>1.1112874415213561</v>
      </c>
      <c r="R8">
        <v>5.62E-2</v>
      </c>
      <c r="S8">
        <v>10.77</v>
      </c>
      <c r="T8" s="2">
        <f t="shared" si="5"/>
        <v>10.77</v>
      </c>
      <c r="U8" s="2">
        <f>ABS(T8/(C8*D8)*1000)</f>
        <v>8.1692040123307166</v>
      </c>
      <c r="V8">
        <v>0.20630000000000001</v>
      </c>
      <c r="W8">
        <v>-28.6</v>
      </c>
      <c r="X8" s="2">
        <f t="shared" si="6"/>
        <v>28.6</v>
      </c>
      <c r="Y8" s="2">
        <f t="shared" si="2"/>
        <v>21.693522261156783</v>
      </c>
    </row>
    <row r="9" spans="1:25">
      <c r="A9" s="3" t="s">
        <v>528</v>
      </c>
      <c r="B9" s="3">
        <v>1</v>
      </c>
      <c r="C9">
        <f>75.5*9.81</f>
        <v>740.65500000000009</v>
      </c>
      <c r="D9" s="44">
        <v>1.78</v>
      </c>
      <c r="E9" s="3" t="s">
        <v>49</v>
      </c>
      <c r="F9">
        <v>3.9699999999999999E-2</v>
      </c>
      <c r="G9">
        <v>809.84</v>
      </c>
      <c r="H9" s="2">
        <f t="shared" si="0"/>
        <v>1.0934105622725829</v>
      </c>
      <c r="I9">
        <v>0.17</v>
      </c>
      <c r="J9">
        <v>1054.23</v>
      </c>
      <c r="K9" s="2">
        <f t="shared" si="3"/>
        <v>1.4233752556858454</v>
      </c>
      <c r="L9"/>
      <c r="M9"/>
      <c r="N9" s="2"/>
      <c r="O9">
        <v>0.18129999999999999</v>
      </c>
      <c r="P9">
        <v>746.2201</v>
      </c>
      <c r="Q9" s="2">
        <f t="shared" si="1"/>
        <v>1.0075137547171085</v>
      </c>
      <c r="R9">
        <v>5.9499999999999997E-2</v>
      </c>
      <c r="S9">
        <v>12.1</v>
      </c>
      <c r="T9" s="2"/>
      <c r="U9" s="2"/>
      <c r="V9">
        <v>0.19270000000000001</v>
      </c>
      <c r="W9">
        <v>6.54</v>
      </c>
      <c r="X9" s="2">
        <f t="shared" si="6"/>
        <v>6.54</v>
      </c>
      <c r="Y9" s="2">
        <f t="shared" si="2"/>
        <v>4.9606865590197673</v>
      </c>
    </row>
    <row r="10" spans="1:25">
      <c r="A10" s="3" t="s">
        <v>529</v>
      </c>
      <c r="B10" s="3">
        <v>1</v>
      </c>
      <c r="C10">
        <f>72*9.81</f>
        <v>706.32</v>
      </c>
      <c r="D10" s="44">
        <v>1.7</v>
      </c>
      <c r="E10" s="3" t="s">
        <v>50</v>
      </c>
      <c r="H10" s="2"/>
      <c r="I10">
        <v>0.1192</v>
      </c>
      <c r="J10">
        <v>1321.86</v>
      </c>
      <c r="K10" s="2">
        <f t="shared" si="3"/>
        <v>1.871474685694869</v>
      </c>
      <c r="L10"/>
      <c r="M10"/>
      <c r="N10" s="2"/>
      <c r="O10">
        <v>0.126</v>
      </c>
      <c r="P10">
        <v>945.39200000000005</v>
      </c>
      <c r="Q10" s="2">
        <f t="shared" si="1"/>
        <v>1.3384754785366406</v>
      </c>
      <c r="R10">
        <v>3.15E-2</v>
      </c>
      <c r="S10">
        <v>-5.64</v>
      </c>
      <c r="T10" s="2">
        <f t="shared" si="5"/>
        <v>5.64</v>
      </c>
      <c r="U10" s="2">
        <f t="shared" ref="U10:U15" si="7">ABS(T10/(C10*D10)*1000)</f>
        <v>4.6970878055605514</v>
      </c>
      <c r="V10">
        <v>0.13500000000000001</v>
      </c>
      <c r="W10">
        <v>16.170000000000002</v>
      </c>
      <c r="X10" s="2">
        <f t="shared" si="6"/>
        <v>16.170000000000002</v>
      </c>
      <c r="Y10" s="2">
        <f t="shared" si="2"/>
        <v>13.466650676580519</v>
      </c>
    </row>
    <row r="11" spans="1:25">
      <c r="A11" s="3" t="s">
        <v>530</v>
      </c>
      <c r="B11" s="3">
        <v>1</v>
      </c>
      <c r="C11">
        <f>72*9.81</f>
        <v>706.32</v>
      </c>
      <c r="D11" s="44">
        <v>1.7</v>
      </c>
      <c r="E11" s="3" t="s">
        <v>50</v>
      </c>
      <c r="H11" s="2"/>
      <c r="I11">
        <v>0.13</v>
      </c>
      <c r="J11">
        <v>1221.96</v>
      </c>
      <c r="K11" s="2">
        <f t="shared" si="3"/>
        <v>1.7300373768263675</v>
      </c>
      <c r="L11">
        <v>5.0000000000000001E-3</v>
      </c>
      <c r="M11">
        <v>6.8406000000000002</v>
      </c>
      <c r="N11" s="2">
        <f t="shared" si="4"/>
        <v>9.6848453958545706E-3</v>
      </c>
      <c r="O11">
        <v>0.14499999999999999</v>
      </c>
      <c r="P11">
        <v>871.88599999999997</v>
      </c>
      <c r="Q11" s="2">
        <f t="shared" si="1"/>
        <v>1.2344065013025256</v>
      </c>
      <c r="R11">
        <v>0.05</v>
      </c>
      <c r="S11">
        <v>-6.45</v>
      </c>
      <c r="T11" s="2">
        <f t="shared" si="5"/>
        <v>6.45</v>
      </c>
      <c r="U11" s="2">
        <f t="shared" si="7"/>
        <v>5.3716695648697801</v>
      </c>
      <c r="V11">
        <v>8.2500000000000004E-2</v>
      </c>
      <c r="W11">
        <v>9.51</v>
      </c>
      <c r="X11" s="2">
        <f t="shared" si="6"/>
        <v>9.51</v>
      </c>
      <c r="Y11" s="2">
        <f t="shared" si="2"/>
        <v>7.9200895444824191</v>
      </c>
    </row>
    <row r="12" spans="1:25">
      <c r="A12" s="3" t="s">
        <v>531</v>
      </c>
      <c r="B12" s="3">
        <v>1</v>
      </c>
      <c r="C12">
        <f>72*9.81</f>
        <v>706.32</v>
      </c>
      <c r="D12" s="44">
        <v>1.7</v>
      </c>
      <c r="E12" s="3" t="s">
        <v>50</v>
      </c>
      <c r="F12">
        <v>4.1200000000000001E-2</v>
      </c>
      <c r="G12">
        <v>1009.17</v>
      </c>
      <c r="H12" s="2">
        <f t="shared" si="0"/>
        <v>1.4287716615698265</v>
      </c>
      <c r="I12">
        <v>0.13</v>
      </c>
      <c r="J12">
        <v>931.61</v>
      </c>
      <c r="K12" s="2">
        <f t="shared" si="3"/>
        <v>1.3189630762260731</v>
      </c>
      <c r="L12">
        <v>4.3299999999999998E-2</v>
      </c>
      <c r="M12">
        <v>742.16319999999996</v>
      </c>
      <c r="N12" s="2">
        <f t="shared" si="4"/>
        <v>1.0507464038962508</v>
      </c>
      <c r="O12">
        <v>0.11700000000000001</v>
      </c>
      <c r="P12">
        <v>580.87310000000002</v>
      </c>
      <c r="Q12" s="2">
        <f t="shared" si="1"/>
        <v>0.82239367425529497</v>
      </c>
      <c r="R12">
        <v>2.5999999999999999E-2</v>
      </c>
      <c r="S12">
        <v>7.97</v>
      </c>
      <c r="T12" s="2">
        <f t="shared" si="5"/>
        <v>7.97</v>
      </c>
      <c r="U12" s="2">
        <f t="shared" si="7"/>
        <v>6.6375513848080852</v>
      </c>
      <c r="V12">
        <v>0.11269999999999999</v>
      </c>
      <c r="W12">
        <v>13.16</v>
      </c>
      <c r="X12" s="2">
        <f t="shared" si="6"/>
        <v>13.16</v>
      </c>
      <c r="Y12" s="2">
        <f t="shared" si="2"/>
        <v>10.959871546307955</v>
      </c>
    </row>
    <row r="13" spans="1:25">
      <c r="A13" s="3" t="s">
        <v>532</v>
      </c>
      <c r="B13" s="3">
        <v>1</v>
      </c>
      <c r="C13">
        <f>78*9.81</f>
        <v>765.18000000000006</v>
      </c>
      <c r="D13" s="44">
        <v>1.8</v>
      </c>
      <c r="E13" s="3" t="s">
        <v>51</v>
      </c>
      <c r="H13" s="2"/>
      <c r="I13">
        <v>0.14580000000000001</v>
      </c>
      <c r="J13">
        <v>1174.96</v>
      </c>
      <c r="K13" s="2">
        <f t="shared" si="3"/>
        <v>1.5355341226900858</v>
      </c>
      <c r="L13"/>
      <c r="M13"/>
      <c r="N13" s="2"/>
      <c r="O13">
        <v>0.154</v>
      </c>
      <c r="P13">
        <v>755.24289999999996</v>
      </c>
      <c r="Q13" s="2">
        <f t="shared" ref="Q13:Q14" si="8">P13/C13</f>
        <v>0.98701338247209791</v>
      </c>
      <c r="R13">
        <v>3.85E-2</v>
      </c>
      <c r="S13">
        <v>-7.45</v>
      </c>
      <c r="T13" s="2">
        <f t="shared" si="5"/>
        <v>7.45</v>
      </c>
      <c r="U13" s="2">
        <f t="shared" si="7"/>
        <v>5.4090395578672847</v>
      </c>
      <c r="V13">
        <v>8.2500000000000004E-2</v>
      </c>
      <c r="W13">
        <v>15.7</v>
      </c>
      <c r="X13" s="2">
        <f t="shared" si="6"/>
        <v>15.7</v>
      </c>
      <c r="Y13" s="2">
        <f t="shared" si="2"/>
        <v>11.398915578324344</v>
      </c>
    </row>
    <row r="14" spans="1:25">
      <c r="A14" s="3" t="s">
        <v>533</v>
      </c>
      <c r="B14" s="3">
        <v>1</v>
      </c>
      <c r="C14">
        <f>78*9.81</f>
        <v>765.18000000000006</v>
      </c>
      <c r="D14" s="44">
        <v>1.8</v>
      </c>
      <c r="E14" s="3" t="s">
        <v>51</v>
      </c>
      <c r="F14">
        <v>5.1700000000000003E-2</v>
      </c>
      <c r="G14">
        <v>1095.23</v>
      </c>
      <c r="H14" s="2">
        <f t="shared" si="0"/>
        <v>1.4313364175749497</v>
      </c>
      <c r="I14">
        <v>0.13689999999999999</v>
      </c>
      <c r="J14">
        <v>1143.27</v>
      </c>
      <c r="K14" s="2">
        <f t="shared" si="3"/>
        <v>1.4941190308162784</v>
      </c>
      <c r="L14">
        <v>5.4300000000000001E-2</v>
      </c>
      <c r="M14">
        <v>798.91840000000002</v>
      </c>
      <c r="N14" s="2">
        <f t="shared" si="4"/>
        <v>1.0440921090462374</v>
      </c>
      <c r="O14">
        <v>0.13689999999999999</v>
      </c>
      <c r="P14">
        <v>623.99180000000001</v>
      </c>
      <c r="Q14" s="2">
        <f t="shared" si="8"/>
        <v>0.81548367704331004</v>
      </c>
      <c r="R14">
        <v>3.1E-2</v>
      </c>
      <c r="S14">
        <v>-8.64</v>
      </c>
      <c r="T14" s="2">
        <f t="shared" si="5"/>
        <v>8.64</v>
      </c>
      <c r="U14" s="2">
        <f t="shared" si="7"/>
        <v>6.2730337959695754</v>
      </c>
      <c r="V14">
        <v>6.7199999999999996E-2</v>
      </c>
      <c r="W14">
        <v>9.83</v>
      </c>
      <c r="X14" s="2">
        <f t="shared" si="6"/>
        <v>9.83</v>
      </c>
      <c r="Y14" s="2">
        <f t="shared" si="2"/>
        <v>7.137028034071867</v>
      </c>
    </row>
    <row r="15" spans="1:25">
      <c r="A15" s="3" t="s">
        <v>534</v>
      </c>
      <c r="B15" s="3">
        <v>1</v>
      </c>
      <c r="C15">
        <f>78*9.81</f>
        <v>765.18000000000006</v>
      </c>
      <c r="D15" s="44">
        <v>1.8</v>
      </c>
      <c r="E15" s="3" t="s">
        <v>51</v>
      </c>
      <c r="H15" s="2"/>
      <c r="I15">
        <v>0.15870000000000001</v>
      </c>
      <c r="J15">
        <v>1072.9000000000001</v>
      </c>
      <c r="K15" s="2">
        <f t="shared" si="3"/>
        <v>1.402153741603283</v>
      </c>
      <c r="L15"/>
      <c r="M15"/>
      <c r="N15" s="2"/>
      <c r="Q15" s="2"/>
      <c r="R15">
        <v>4.82E-2</v>
      </c>
      <c r="S15">
        <v>-7.86</v>
      </c>
      <c r="T15" s="2">
        <f t="shared" si="5"/>
        <v>7.86</v>
      </c>
      <c r="U15" s="2">
        <f t="shared" si="7"/>
        <v>5.7067182449445442</v>
      </c>
      <c r="V15">
        <v>0.20680000000000001</v>
      </c>
      <c r="W15">
        <v>6.69</v>
      </c>
      <c r="X15" s="2">
        <f t="shared" si="6"/>
        <v>6.69</v>
      </c>
      <c r="Y15" s="2">
        <f t="shared" si="2"/>
        <v>4.8572449184069981</v>
      </c>
    </row>
    <row r="16" spans="1:25">
      <c r="A16" s="3"/>
      <c r="B16" s="3">
        <v>1</v>
      </c>
      <c r="C16">
        <f>85*9.81</f>
        <v>833.85</v>
      </c>
      <c r="D16" s="44">
        <v>1.95</v>
      </c>
      <c r="E16" s="3" t="s">
        <v>90</v>
      </c>
      <c r="H16" s="2"/>
      <c r="K16" s="2"/>
      <c r="N16" s="2"/>
      <c r="Q16" s="2"/>
      <c r="T16" s="2"/>
      <c r="U16" s="2"/>
      <c r="X16" s="2"/>
      <c r="Y16" s="2"/>
    </row>
    <row r="17" spans="1:25">
      <c r="A17" s="3"/>
      <c r="B17" s="3">
        <v>1</v>
      </c>
      <c r="C17">
        <f>85*9.81</f>
        <v>833.85</v>
      </c>
      <c r="D17" s="44">
        <v>1.95</v>
      </c>
      <c r="E17" s="3" t="s">
        <v>90</v>
      </c>
      <c r="H17" s="2"/>
      <c r="K17" s="2"/>
      <c r="N17" s="2"/>
      <c r="Q17" s="2"/>
      <c r="T17" s="2"/>
      <c r="U17" s="2"/>
      <c r="X17" s="2"/>
      <c r="Y17" s="2"/>
    </row>
    <row r="18" spans="1:25">
      <c r="A18" s="3"/>
      <c r="B18" s="3">
        <v>1</v>
      </c>
      <c r="C18">
        <f>85*9.81</f>
        <v>833.85</v>
      </c>
      <c r="D18" s="44">
        <v>1.95</v>
      </c>
      <c r="E18" s="3" t="s">
        <v>90</v>
      </c>
      <c r="H18" s="2"/>
      <c r="K18" s="2"/>
      <c r="N18" s="2"/>
      <c r="Q18" s="2"/>
      <c r="T18" s="2"/>
      <c r="U18" s="2"/>
      <c r="X18" s="2"/>
      <c r="Y18" s="2"/>
    </row>
    <row r="19" spans="1:25">
      <c r="A19" s="3" t="s">
        <v>535</v>
      </c>
      <c r="B19" s="3">
        <v>1</v>
      </c>
      <c r="C19">
        <f>67*9.81</f>
        <v>657.27</v>
      </c>
      <c r="D19" s="44">
        <v>1.79</v>
      </c>
      <c r="E19" s="3" t="s">
        <v>52</v>
      </c>
      <c r="F19">
        <v>4.53E-2</v>
      </c>
      <c r="G19">
        <v>1052.55</v>
      </c>
      <c r="H19" s="2">
        <f t="shared" si="0"/>
        <v>1.601396686293304</v>
      </c>
      <c r="I19">
        <v>0.13070000000000001</v>
      </c>
      <c r="J19">
        <v>1096.98</v>
      </c>
      <c r="K19" s="2">
        <f t="shared" si="3"/>
        <v>1.668994477155507</v>
      </c>
      <c r="L19">
        <v>5.33E-2</v>
      </c>
      <c r="M19">
        <v>1042.0033000000001</v>
      </c>
      <c r="N19" s="2">
        <f t="shared" si="4"/>
        <v>1.5853504648013756</v>
      </c>
      <c r="O19">
        <v>0.1333</v>
      </c>
      <c r="P19">
        <v>875.08040000000005</v>
      </c>
      <c r="Q19" s="2">
        <f t="shared" ref="Q19:Q36" si="9">P19/C19</f>
        <v>1.3313864926133858</v>
      </c>
      <c r="R19">
        <v>4.2700000000000002E-2</v>
      </c>
      <c r="S19">
        <v>-10.58</v>
      </c>
      <c r="T19" s="2">
        <f t="shared" si="5"/>
        <v>10.58</v>
      </c>
      <c r="U19" s="2">
        <f t="shared" ref="U19:U42" si="10">ABS(T19/(C19*D19)*1000)</f>
        <v>8.9926735209878199</v>
      </c>
      <c r="V19">
        <v>0.152</v>
      </c>
      <c r="W19">
        <v>16.89</v>
      </c>
      <c r="X19" s="2">
        <f t="shared" si="6"/>
        <v>16.89</v>
      </c>
      <c r="Y19" s="2">
        <f t="shared" ref="Y19:Y42" si="11">ABS(X19/(C19*D19)*1000)</f>
        <v>14.355978806189441</v>
      </c>
    </row>
    <row r="20" spans="1:25">
      <c r="A20" s="3" t="s">
        <v>536</v>
      </c>
      <c r="B20" s="3">
        <v>1</v>
      </c>
      <c r="C20">
        <f>67*9.81</f>
        <v>657.27</v>
      </c>
      <c r="D20" s="44">
        <v>1.79</v>
      </c>
      <c r="E20" s="3" t="s">
        <v>52</v>
      </c>
      <c r="F20">
        <v>4.9599999999999998E-2</v>
      </c>
      <c r="G20">
        <v>1124.6400000000001</v>
      </c>
      <c r="H20" s="2">
        <f t="shared" si="0"/>
        <v>1.7110776393263045</v>
      </c>
      <c r="I20">
        <v>0.1313</v>
      </c>
      <c r="J20">
        <v>1086.6500000000001</v>
      </c>
      <c r="K20" s="2">
        <f t="shared" si="3"/>
        <v>1.6532779527439259</v>
      </c>
      <c r="L20">
        <v>5.2499999999999998E-2</v>
      </c>
      <c r="M20">
        <v>1007.566</v>
      </c>
      <c r="N20" s="2">
        <f t="shared" si="4"/>
        <v>1.5329560150318744</v>
      </c>
      <c r="O20">
        <v>0.12540000000000001</v>
      </c>
      <c r="P20">
        <v>828.7491</v>
      </c>
      <c r="Q20" s="2">
        <f t="shared" si="9"/>
        <v>1.2608959788214888</v>
      </c>
      <c r="R20">
        <v>4.9599999999999998E-2</v>
      </c>
      <c r="S20">
        <v>-10.93</v>
      </c>
      <c r="T20" s="2">
        <f t="shared" si="5"/>
        <v>10.93</v>
      </c>
      <c r="U20" s="2">
        <f t="shared" si="10"/>
        <v>9.2901627206424262</v>
      </c>
      <c r="V20">
        <v>0.1167</v>
      </c>
      <c r="W20">
        <v>14.73</v>
      </c>
      <c r="X20" s="2">
        <f t="shared" si="6"/>
        <v>14.73</v>
      </c>
      <c r="Y20" s="2">
        <f t="shared" si="11"/>
        <v>12.520045459749582</v>
      </c>
    </row>
    <row r="21" spans="1:25">
      <c r="A21" s="3" t="s">
        <v>537</v>
      </c>
      <c r="B21" s="3">
        <v>1</v>
      </c>
      <c r="C21">
        <f>67*9.81</f>
        <v>657.27</v>
      </c>
      <c r="D21" s="44">
        <v>1.79</v>
      </c>
      <c r="E21" s="3" t="s">
        <v>52</v>
      </c>
      <c r="F21">
        <v>4.2700000000000002E-2</v>
      </c>
      <c r="G21">
        <v>1305.25</v>
      </c>
      <c r="H21" s="2">
        <f t="shared" si="0"/>
        <v>1.9858657781429245</v>
      </c>
      <c r="I21">
        <v>0.1227</v>
      </c>
      <c r="J21">
        <v>1161.02</v>
      </c>
      <c r="K21" s="2">
        <f t="shared" si="3"/>
        <v>1.7664277998387268</v>
      </c>
      <c r="L21">
        <v>4.53E-2</v>
      </c>
      <c r="M21">
        <v>1098.2496000000001</v>
      </c>
      <c r="N21" s="2">
        <f t="shared" si="4"/>
        <v>1.6709261034278153</v>
      </c>
      <c r="O21">
        <v>0.1173</v>
      </c>
      <c r="P21">
        <v>755.58040000000005</v>
      </c>
      <c r="Q21" s="2">
        <f t="shared" si="9"/>
        <v>1.1495738433216183</v>
      </c>
      <c r="R21">
        <v>8.0000000000000002E-3</v>
      </c>
      <c r="S21">
        <v>7.76</v>
      </c>
      <c r="T21" s="2">
        <f t="shared" si="5"/>
        <v>7.76</v>
      </c>
      <c r="U21" s="2">
        <f t="shared" si="10"/>
        <v>6.5957605409135613</v>
      </c>
      <c r="V21">
        <v>0.128</v>
      </c>
      <c r="W21">
        <v>18.21</v>
      </c>
      <c r="X21" s="2">
        <f t="shared" si="6"/>
        <v>18.21</v>
      </c>
      <c r="Y21" s="2">
        <f t="shared" si="11"/>
        <v>15.477938073458244</v>
      </c>
    </row>
    <row r="22" spans="1:25">
      <c r="A22" s="3" t="s">
        <v>538</v>
      </c>
      <c r="B22" s="3">
        <v>1</v>
      </c>
      <c r="C22">
        <f>72.5*9.81</f>
        <v>711.22500000000002</v>
      </c>
      <c r="D22" s="44">
        <v>1.79</v>
      </c>
      <c r="E22" s="3" t="s">
        <v>53</v>
      </c>
      <c r="F22">
        <v>3.85E-2</v>
      </c>
      <c r="G22">
        <v>1236.8599999999999</v>
      </c>
      <c r="H22" s="2">
        <f t="shared" si="0"/>
        <v>1.7390558543358288</v>
      </c>
      <c r="I22">
        <v>0.1623</v>
      </c>
      <c r="J22">
        <v>1177.8699999999999</v>
      </c>
      <c r="K22" s="2">
        <f t="shared" si="3"/>
        <v>1.6561144504200498</v>
      </c>
      <c r="L22">
        <v>4.9500000000000002E-2</v>
      </c>
      <c r="M22">
        <v>903.54909999999995</v>
      </c>
      <c r="N22" s="2">
        <f t="shared" si="4"/>
        <v>1.2704124573798727</v>
      </c>
      <c r="O22">
        <v>0.11550000000000001</v>
      </c>
      <c r="P22">
        <v>966.72349999999994</v>
      </c>
      <c r="Q22" s="2">
        <f t="shared" si="9"/>
        <v>1.3592372315371366</v>
      </c>
      <c r="R22">
        <v>4.6800000000000001E-2</v>
      </c>
      <c r="S22">
        <v>-13.01</v>
      </c>
      <c r="T22" s="2">
        <f t="shared" si="5"/>
        <v>13.01</v>
      </c>
      <c r="U22" s="2">
        <f t="shared" si="10"/>
        <v>10.219208301987424</v>
      </c>
      <c r="V22">
        <v>0.14849999999999999</v>
      </c>
      <c r="W22">
        <v>21.44</v>
      </c>
      <c r="X22" s="2">
        <f t="shared" si="6"/>
        <v>21.44</v>
      </c>
      <c r="Y22" s="2">
        <f t="shared" si="11"/>
        <v>16.840878247087652</v>
      </c>
    </row>
    <row r="23" spans="1:25">
      <c r="A23" s="3" t="s">
        <v>539</v>
      </c>
      <c r="B23" s="3">
        <v>1</v>
      </c>
      <c r="C23">
        <f>72.5*9.81</f>
        <v>711.22500000000002</v>
      </c>
      <c r="D23" s="44">
        <v>1.79</v>
      </c>
      <c r="E23" s="3" t="s">
        <v>53</v>
      </c>
      <c r="F23">
        <v>3.4799999999999998E-2</v>
      </c>
      <c r="G23">
        <v>1071.82</v>
      </c>
      <c r="H23" s="2">
        <f t="shared" si="0"/>
        <v>1.5070055186474041</v>
      </c>
      <c r="I23">
        <v>0.1615</v>
      </c>
      <c r="J23">
        <v>1111.1500000000001</v>
      </c>
      <c r="K23" s="2">
        <f t="shared" si="3"/>
        <v>1.562304474673978</v>
      </c>
      <c r="L23">
        <v>4.7500000000000001E-2</v>
      </c>
      <c r="M23">
        <v>819.81389999999999</v>
      </c>
      <c r="N23" s="2">
        <f t="shared" si="4"/>
        <v>1.1526786881788462</v>
      </c>
      <c r="O23">
        <v>0.1552</v>
      </c>
      <c r="P23">
        <v>972.12030000000004</v>
      </c>
      <c r="Q23" s="2">
        <f t="shared" si="9"/>
        <v>1.3668252662659497</v>
      </c>
      <c r="R23">
        <v>4.4299999999999999E-2</v>
      </c>
      <c r="S23">
        <v>-8.3800000000000008</v>
      </c>
      <c r="T23" s="2">
        <f t="shared" si="5"/>
        <v>8.3800000000000008</v>
      </c>
      <c r="U23" s="2">
        <f t="shared" si="10"/>
        <v>6.5823955088896717</v>
      </c>
      <c r="V23">
        <v>0.14249999999999999</v>
      </c>
      <c r="W23">
        <v>20.57</v>
      </c>
      <c r="X23" s="2">
        <f t="shared" si="6"/>
        <v>20.57</v>
      </c>
      <c r="Y23" s="2">
        <f t="shared" si="11"/>
        <v>16.157503057023927</v>
      </c>
    </row>
    <row r="24" spans="1:25">
      <c r="A24" s="3" t="s">
        <v>540</v>
      </c>
      <c r="B24" s="3">
        <v>1</v>
      </c>
      <c r="C24">
        <f>72.5*9.81</f>
        <v>711.22500000000002</v>
      </c>
      <c r="D24" s="44">
        <v>1.79</v>
      </c>
      <c r="E24" s="3" t="s">
        <v>53</v>
      </c>
      <c r="F24">
        <v>3.2099999999999997E-2</v>
      </c>
      <c r="G24">
        <v>1170.22</v>
      </c>
      <c r="H24" s="2">
        <f t="shared" si="0"/>
        <v>1.6453583605750641</v>
      </c>
      <c r="I24">
        <v>0.14000000000000001</v>
      </c>
      <c r="J24">
        <v>1102.57</v>
      </c>
      <c r="K24" s="2">
        <f t="shared" si="3"/>
        <v>1.5502407817497978</v>
      </c>
      <c r="L24">
        <v>4.3799999999999999E-2</v>
      </c>
      <c r="M24">
        <v>844.70690000000002</v>
      </c>
      <c r="N24" s="2">
        <f t="shared" si="4"/>
        <v>1.1876788639319484</v>
      </c>
      <c r="O24">
        <v>7.8799999999999995E-2</v>
      </c>
      <c r="P24">
        <v>860.32950000000005</v>
      </c>
      <c r="Q24" s="2">
        <f t="shared" si="9"/>
        <v>1.2096446272276706</v>
      </c>
      <c r="R24">
        <v>6.13E-2</v>
      </c>
      <c r="S24">
        <v>16.559999999999999</v>
      </c>
      <c r="T24" s="2">
        <f t="shared" si="5"/>
        <v>16.559999999999999</v>
      </c>
      <c r="U24" s="2">
        <f t="shared" si="10"/>
        <v>13.007693272937104</v>
      </c>
      <c r="V24">
        <v>0.14879999999999999</v>
      </c>
      <c r="W24">
        <v>15.96</v>
      </c>
      <c r="X24" s="2">
        <f t="shared" si="6"/>
        <v>15.96</v>
      </c>
      <c r="Y24" s="2">
        <f t="shared" si="11"/>
        <v>12.536400038410399</v>
      </c>
    </row>
    <row r="25" spans="1:25">
      <c r="A25" s="3" t="s">
        <v>541</v>
      </c>
      <c r="B25" s="3">
        <v>1</v>
      </c>
      <c r="C25">
        <f>62*9.81</f>
        <v>608.22</v>
      </c>
      <c r="D25" s="44">
        <v>1.66</v>
      </c>
      <c r="E25" s="3" t="s">
        <v>54</v>
      </c>
      <c r="F25">
        <v>5.1299999999999998E-2</v>
      </c>
      <c r="G25">
        <v>1731.9</v>
      </c>
      <c r="H25" s="2">
        <f t="shared" si="0"/>
        <v>2.847489395284601</v>
      </c>
      <c r="I25">
        <v>0.1167</v>
      </c>
      <c r="J25">
        <v>709.37</v>
      </c>
      <c r="K25" s="2">
        <f t="shared" si="3"/>
        <v>1.1663049554437539</v>
      </c>
      <c r="L25">
        <v>5.1299999999999998E-2</v>
      </c>
      <c r="M25">
        <v>1130.7052000000001</v>
      </c>
      <c r="N25" s="2">
        <f t="shared" si="4"/>
        <v>1.8590398211173589</v>
      </c>
      <c r="O25">
        <v>0.10970000000000001</v>
      </c>
      <c r="P25">
        <v>431.53449999999998</v>
      </c>
      <c r="Q25" s="2">
        <f t="shared" si="9"/>
        <v>0.70950396238203273</v>
      </c>
      <c r="R25">
        <v>4.2000000000000003E-2</v>
      </c>
      <c r="S25">
        <v>-2.94</v>
      </c>
      <c r="T25" s="2">
        <f t="shared" si="5"/>
        <v>2.94</v>
      </c>
      <c r="U25" s="2">
        <f t="shared" si="10"/>
        <v>2.9119140070194955</v>
      </c>
      <c r="V25">
        <v>7.2300000000000003E-2</v>
      </c>
      <c r="W25">
        <v>8.3000000000000007</v>
      </c>
      <c r="X25" s="2">
        <f t="shared" si="6"/>
        <v>8.3000000000000007</v>
      </c>
      <c r="Y25" s="2">
        <f t="shared" si="11"/>
        <v>8.2207096116536782</v>
      </c>
    </row>
    <row r="26" spans="1:25">
      <c r="A26" s="3" t="s">
        <v>542</v>
      </c>
      <c r="B26" s="3">
        <v>1</v>
      </c>
      <c r="C26">
        <f>62*9.81</f>
        <v>608.22</v>
      </c>
      <c r="D26" s="44">
        <v>1.66</v>
      </c>
      <c r="E26" s="3" t="s">
        <v>54</v>
      </c>
      <c r="F26">
        <v>4.1300000000000003E-2</v>
      </c>
      <c r="G26">
        <v>924.3</v>
      </c>
      <c r="H26" s="2">
        <f t="shared" si="0"/>
        <v>1.5196803788102988</v>
      </c>
      <c r="I26">
        <v>0.14849999999999999</v>
      </c>
      <c r="J26">
        <v>929.73</v>
      </c>
      <c r="K26" s="2">
        <f t="shared" si="3"/>
        <v>1.5286080694485547</v>
      </c>
      <c r="L26">
        <v>5.2299999999999999E-2</v>
      </c>
      <c r="M26">
        <v>509.12779999999998</v>
      </c>
      <c r="N26" s="2">
        <f t="shared" si="4"/>
        <v>0.83707835980401823</v>
      </c>
      <c r="O26">
        <v>0.14580000000000001</v>
      </c>
      <c r="P26">
        <v>593.06479999999999</v>
      </c>
      <c r="Q26" s="2">
        <f t="shared" si="9"/>
        <v>0.97508270033869315</v>
      </c>
      <c r="R26">
        <v>4.9500000000000002E-2</v>
      </c>
      <c r="S26">
        <v>-3.18</v>
      </c>
      <c r="T26" s="2">
        <f t="shared" si="5"/>
        <v>3.18</v>
      </c>
      <c r="U26" s="2">
        <f t="shared" si="10"/>
        <v>3.1496212728986381</v>
      </c>
      <c r="V26">
        <v>0.154</v>
      </c>
      <c r="W26">
        <v>14.07</v>
      </c>
      <c r="X26" s="2">
        <f t="shared" si="6"/>
        <v>14.07</v>
      </c>
      <c r="Y26" s="2">
        <f t="shared" si="11"/>
        <v>13.935588462164729</v>
      </c>
    </row>
    <row r="27" spans="1:25">
      <c r="A27" s="3" t="s">
        <v>543</v>
      </c>
      <c r="B27" s="3">
        <v>1</v>
      </c>
      <c r="C27">
        <f>62*9.81</f>
        <v>608.22</v>
      </c>
      <c r="D27" s="44">
        <v>1.66</v>
      </c>
      <c r="E27" s="3" t="s">
        <v>54</v>
      </c>
      <c r="F27">
        <v>5.0700000000000002E-2</v>
      </c>
      <c r="G27">
        <v>1369.53</v>
      </c>
      <c r="H27" s="2">
        <f t="shared" si="0"/>
        <v>2.251701686889612</v>
      </c>
      <c r="I27">
        <v>0.13300000000000001</v>
      </c>
      <c r="J27">
        <v>920.01</v>
      </c>
      <c r="K27" s="2">
        <f t="shared" si="3"/>
        <v>1.5126270099635</v>
      </c>
      <c r="L27">
        <v>5.7000000000000002E-2</v>
      </c>
      <c r="M27">
        <v>832.53869999999995</v>
      </c>
      <c r="N27" s="2">
        <f t="shared" si="4"/>
        <v>1.3688117786327314</v>
      </c>
      <c r="O27">
        <v>0.1172</v>
      </c>
      <c r="P27">
        <v>530.34439999999995</v>
      </c>
      <c r="Q27" s="2">
        <f t="shared" si="9"/>
        <v>0.8719614613133404</v>
      </c>
      <c r="R27">
        <v>4.1200000000000001E-2</v>
      </c>
      <c r="S27">
        <v>-6.27</v>
      </c>
      <c r="T27" s="2">
        <f t="shared" si="5"/>
        <v>6.27</v>
      </c>
      <c r="U27" s="2">
        <f t="shared" si="10"/>
        <v>6.210102321092597</v>
      </c>
      <c r="V27">
        <v>0.1203</v>
      </c>
      <c r="W27">
        <v>4.49</v>
      </c>
      <c r="X27" s="2">
        <f t="shared" si="6"/>
        <v>4.49</v>
      </c>
      <c r="Y27" s="2">
        <f t="shared" si="11"/>
        <v>4.4471067658222916</v>
      </c>
    </row>
    <row r="28" spans="1:25">
      <c r="A28" s="3" t="s">
        <v>544</v>
      </c>
      <c r="B28" s="3">
        <v>1</v>
      </c>
      <c r="C28">
        <f>55.5*9.81</f>
        <v>544.45500000000004</v>
      </c>
      <c r="D28" s="44">
        <v>1.55</v>
      </c>
      <c r="E28" s="3" t="s">
        <v>55</v>
      </c>
      <c r="F28">
        <v>3.73E-2</v>
      </c>
      <c r="G28">
        <v>629.51</v>
      </c>
      <c r="H28" s="2">
        <f t="shared" si="0"/>
        <v>1.1562204406241103</v>
      </c>
      <c r="I28">
        <v>0.126</v>
      </c>
      <c r="J28">
        <v>959.36</v>
      </c>
      <c r="K28" s="2">
        <f t="shared" si="3"/>
        <v>1.7620556336152666</v>
      </c>
      <c r="L28"/>
      <c r="M28"/>
      <c r="N28" s="2"/>
      <c r="O28">
        <v>0.112</v>
      </c>
      <c r="P28">
        <v>728.3211</v>
      </c>
      <c r="Q28" s="2">
        <f t="shared" si="9"/>
        <v>1.3377066975232113</v>
      </c>
      <c r="R28">
        <v>3.0300000000000001E-2</v>
      </c>
      <c r="S28">
        <v>-7.34</v>
      </c>
      <c r="T28" s="2">
        <f t="shared" si="5"/>
        <v>7.34</v>
      </c>
      <c r="U28" s="2">
        <f t="shared" si="10"/>
        <v>8.6976588900234937</v>
      </c>
      <c r="V28">
        <v>6.5299999999999997E-2</v>
      </c>
      <c r="W28">
        <v>17.39</v>
      </c>
      <c r="X28" s="2">
        <f t="shared" si="6"/>
        <v>17.39</v>
      </c>
      <c r="Y28" s="2">
        <f t="shared" si="11"/>
        <v>20.606578759878548</v>
      </c>
    </row>
    <row r="29" spans="1:25">
      <c r="A29" s="3" t="s">
        <v>545</v>
      </c>
      <c r="B29" s="3">
        <v>1</v>
      </c>
      <c r="C29">
        <f>55.5*9.81</f>
        <v>544.45500000000004</v>
      </c>
      <c r="D29" s="44">
        <v>1.55</v>
      </c>
      <c r="E29" s="3" t="s">
        <v>55</v>
      </c>
      <c r="H29" s="2"/>
      <c r="I29">
        <v>0.1105</v>
      </c>
      <c r="J29">
        <v>1014.54</v>
      </c>
      <c r="K29" s="2">
        <f t="shared" si="3"/>
        <v>1.8634046890927622</v>
      </c>
      <c r="L29"/>
      <c r="M29"/>
      <c r="N29" s="2"/>
      <c r="O29">
        <v>8.8800000000000004E-2</v>
      </c>
      <c r="P29">
        <v>730.62170000000003</v>
      </c>
      <c r="Q29" s="2">
        <f t="shared" si="9"/>
        <v>1.3419322074367945</v>
      </c>
      <c r="R29">
        <v>3.2500000000000001E-2</v>
      </c>
      <c r="S29">
        <v>-7.5</v>
      </c>
      <c r="T29" s="2">
        <f t="shared" si="5"/>
        <v>7.5</v>
      </c>
      <c r="U29" s="2">
        <f t="shared" si="10"/>
        <v>8.8872536342201922</v>
      </c>
      <c r="V29">
        <v>6.2799999999999995E-2</v>
      </c>
      <c r="W29">
        <v>11.07</v>
      </c>
      <c r="X29" s="2">
        <f t="shared" si="6"/>
        <v>11.07</v>
      </c>
      <c r="Y29" s="2">
        <f t="shared" si="11"/>
        <v>13.117586364109002</v>
      </c>
    </row>
    <row r="30" spans="1:25">
      <c r="A30" s="3" t="s">
        <v>546</v>
      </c>
      <c r="B30" s="3">
        <v>1</v>
      </c>
      <c r="C30">
        <f>55.5*9.81</f>
        <v>544.45500000000004</v>
      </c>
      <c r="D30" s="44">
        <v>1.55</v>
      </c>
      <c r="E30" s="3" t="s">
        <v>55</v>
      </c>
      <c r="F30">
        <v>4.5900000000000003E-2</v>
      </c>
      <c r="G30">
        <v>1210.23</v>
      </c>
      <c r="H30" s="2">
        <f t="shared" si="0"/>
        <v>2.2228283329200758</v>
      </c>
      <c r="I30">
        <v>0.1305</v>
      </c>
      <c r="J30">
        <v>1107.51</v>
      </c>
      <c r="K30" s="2">
        <f t="shared" si="3"/>
        <v>2.0341626029699422</v>
      </c>
      <c r="L30">
        <v>4.8300000000000003E-2</v>
      </c>
      <c r="M30">
        <v>792.12360000000001</v>
      </c>
      <c r="N30" s="2">
        <f t="shared" si="4"/>
        <v>1.4548926908559936</v>
      </c>
      <c r="O30">
        <v>0.13289999999999999</v>
      </c>
      <c r="P30">
        <v>641.84569999999997</v>
      </c>
      <c r="Q30" s="2">
        <f t="shared" si="9"/>
        <v>1.1788774095196113</v>
      </c>
      <c r="R30">
        <v>3.8699999999999998E-2</v>
      </c>
      <c r="S30">
        <v>-5.17</v>
      </c>
      <c r="T30" s="2">
        <f t="shared" si="5"/>
        <v>5.17</v>
      </c>
      <c r="U30" s="2">
        <f t="shared" si="10"/>
        <v>6.1262801718557851</v>
      </c>
      <c r="V30">
        <v>6.0400000000000002E-2</v>
      </c>
      <c r="W30">
        <v>4.57</v>
      </c>
      <c r="X30" s="2">
        <f t="shared" si="6"/>
        <v>4.57</v>
      </c>
      <c r="Y30" s="2">
        <f t="shared" si="11"/>
        <v>5.4152998811181696</v>
      </c>
    </row>
    <row r="31" spans="1:25">
      <c r="A31" s="3" t="s">
        <v>547</v>
      </c>
      <c r="B31" s="3">
        <v>1</v>
      </c>
      <c r="C31">
        <f>97*9.81</f>
        <v>951.57</v>
      </c>
      <c r="D31" s="44">
        <v>1.75</v>
      </c>
      <c r="E31" s="3" t="s">
        <v>56</v>
      </c>
      <c r="H31" s="2"/>
      <c r="I31">
        <v>0.13300000000000001</v>
      </c>
      <c r="J31">
        <v>1870.37</v>
      </c>
      <c r="K31" s="2">
        <f t="shared" si="3"/>
        <v>1.9655621761930282</v>
      </c>
      <c r="L31"/>
      <c r="M31"/>
      <c r="N31" s="2"/>
      <c r="O31">
        <v>0.1447</v>
      </c>
      <c r="P31">
        <v>1227.5944</v>
      </c>
      <c r="Q31" s="2">
        <f t="shared" si="9"/>
        <v>1.2900726168332335</v>
      </c>
      <c r="R31">
        <v>4.6699999999999998E-2</v>
      </c>
      <c r="S31">
        <v>-9.52</v>
      </c>
      <c r="T31" s="2">
        <f t="shared" si="5"/>
        <v>9.52</v>
      </c>
      <c r="U31" s="2">
        <f t="shared" si="10"/>
        <v>5.7168679130279427</v>
      </c>
      <c r="V31">
        <v>0.20069999999999999</v>
      </c>
      <c r="W31">
        <v>-10.37</v>
      </c>
      <c r="X31" s="2">
        <f t="shared" si="6"/>
        <v>10.37</v>
      </c>
      <c r="Y31" s="2">
        <f t="shared" si="11"/>
        <v>6.2273025481197228</v>
      </c>
    </row>
    <row r="32" spans="1:25">
      <c r="A32" s="3" t="s">
        <v>547</v>
      </c>
      <c r="B32" s="3">
        <v>1</v>
      </c>
      <c r="C32">
        <f>97*9.81</f>
        <v>951.57</v>
      </c>
      <c r="D32" s="44">
        <v>1.75</v>
      </c>
      <c r="E32" s="3" t="s">
        <v>56</v>
      </c>
      <c r="H32" s="2"/>
      <c r="I32">
        <v>0.13300000000000001</v>
      </c>
      <c r="J32">
        <v>1870.37</v>
      </c>
      <c r="K32" s="2">
        <f t="shared" si="3"/>
        <v>1.9655621761930282</v>
      </c>
      <c r="L32"/>
      <c r="M32"/>
      <c r="N32" s="2"/>
      <c r="O32">
        <v>0.1447</v>
      </c>
      <c r="P32">
        <v>1227.5944</v>
      </c>
      <c r="Q32" s="2">
        <f t="shared" si="9"/>
        <v>1.2900726168332335</v>
      </c>
      <c r="R32">
        <v>4.6699999999999998E-2</v>
      </c>
      <c r="S32">
        <v>-9.52</v>
      </c>
      <c r="T32" s="2">
        <f t="shared" si="5"/>
        <v>9.52</v>
      </c>
      <c r="U32" s="2">
        <f t="shared" si="10"/>
        <v>5.7168679130279427</v>
      </c>
      <c r="V32">
        <v>0.20069999999999999</v>
      </c>
      <c r="W32">
        <v>-10.37</v>
      </c>
      <c r="X32" s="2">
        <f t="shared" si="6"/>
        <v>10.37</v>
      </c>
      <c r="Y32" s="2">
        <f t="shared" si="11"/>
        <v>6.2273025481197228</v>
      </c>
    </row>
    <row r="33" spans="1:25">
      <c r="A33" s="3" t="s">
        <v>548</v>
      </c>
      <c r="B33" s="3">
        <v>1</v>
      </c>
      <c r="C33">
        <f>97*9.81</f>
        <v>951.57</v>
      </c>
      <c r="D33" s="44">
        <v>1.75</v>
      </c>
      <c r="E33" s="3" t="s">
        <v>56</v>
      </c>
      <c r="H33" s="2"/>
      <c r="I33">
        <v>0.13289999999999999</v>
      </c>
      <c r="J33">
        <v>1826.16</v>
      </c>
      <c r="K33" s="2">
        <f t="shared" si="3"/>
        <v>1.9191021154513068</v>
      </c>
      <c r="L33"/>
      <c r="M33"/>
      <c r="N33" s="2"/>
      <c r="O33">
        <v>0.11840000000000001</v>
      </c>
      <c r="P33">
        <v>1213.2756999999999</v>
      </c>
      <c r="Q33" s="2">
        <f t="shared" si="9"/>
        <v>1.275025168931345</v>
      </c>
      <c r="R33">
        <v>4.3499999999999997E-2</v>
      </c>
      <c r="S33">
        <v>-9.56</v>
      </c>
      <c r="T33" s="2">
        <f t="shared" si="5"/>
        <v>9.56</v>
      </c>
      <c r="U33" s="2">
        <f t="shared" si="10"/>
        <v>5.7408883664440262</v>
      </c>
      <c r="V33">
        <v>0.14499999999999999</v>
      </c>
      <c r="W33">
        <v>-27.43</v>
      </c>
      <c r="X33" s="2">
        <f t="shared" si="6"/>
        <v>27.43</v>
      </c>
      <c r="Y33" s="2">
        <f t="shared" si="11"/>
        <v>16.472025930079461</v>
      </c>
    </row>
    <row r="34" spans="1:25">
      <c r="A34" s="3" t="s">
        <v>549</v>
      </c>
      <c r="B34" s="3">
        <v>1</v>
      </c>
      <c r="C34">
        <f>88*9.81</f>
        <v>863.28000000000009</v>
      </c>
      <c r="D34" s="44">
        <v>1.81</v>
      </c>
      <c r="E34" s="3" t="s">
        <v>57</v>
      </c>
      <c r="H34" s="2"/>
      <c r="I34">
        <v>0.1147</v>
      </c>
      <c r="J34">
        <v>1471.17</v>
      </c>
      <c r="K34" s="2">
        <f t="shared" si="3"/>
        <v>1.7041631915485125</v>
      </c>
      <c r="L34"/>
      <c r="M34"/>
      <c r="N34" s="2"/>
      <c r="O34">
        <v>9.9000000000000005E-2</v>
      </c>
      <c r="P34">
        <v>1180.7479000000001</v>
      </c>
      <c r="Q34" s="2">
        <f t="shared" si="9"/>
        <v>1.3677461542025762</v>
      </c>
      <c r="R34">
        <v>4.2799999999999998E-2</v>
      </c>
      <c r="S34">
        <v>-12.87</v>
      </c>
      <c r="T34" s="2">
        <f t="shared" si="5"/>
        <v>12.87</v>
      </c>
      <c r="U34" s="2">
        <f t="shared" si="10"/>
        <v>8.2366060114552155</v>
      </c>
      <c r="V34">
        <v>8.7800000000000003E-2</v>
      </c>
      <c r="W34">
        <v>13.89</v>
      </c>
      <c r="X34" s="2">
        <f t="shared" si="6"/>
        <v>13.89</v>
      </c>
      <c r="Y34" s="2">
        <f t="shared" si="11"/>
        <v>8.8893906370717133</v>
      </c>
    </row>
    <row r="35" spans="1:25">
      <c r="A35" s="3" t="s">
        <v>550</v>
      </c>
      <c r="B35" s="3">
        <v>1</v>
      </c>
      <c r="C35">
        <f>88*9.81</f>
        <v>863.28000000000009</v>
      </c>
      <c r="D35" s="44">
        <v>1.81</v>
      </c>
      <c r="E35" s="3" t="s">
        <v>57</v>
      </c>
      <c r="H35" s="2"/>
      <c r="I35">
        <v>9.5299999999999996E-2</v>
      </c>
      <c r="J35">
        <v>1668.21</v>
      </c>
      <c r="K35" s="2">
        <f t="shared" si="3"/>
        <v>1.9324089519043646</v>
      </c>
      <c r="L35"/>
      <c r="M35"/>
      <c r="N35" s="2"/>
      <c r="O35">
        <v>0.104</v>
      </c>
      <c r="P35">
        <v>1250.8996999999999</v>
      </c>
      <c r="Q35" s="2">
        <f t="shared" si="9"/>
        <v>1.4490080854415714</v>
      </c>
      <c r="R35">
        <v>3.0300000000000001E-2</v>
      </c>
      <c r="S35">
        <v>-5.3</v>
      </c>
      <c r="T35" s="2">
        <f t="shared" si="5"/>
        <v>5.3</v>
      </c>
      <c r="U35" s="2">
        <f t="shared" si="10"/>
        <v>3.3919201134974863</v>
      </c>
      <c r="V35">
        <v>0.182</v>
      </c>
      <c r="W35">
        <v>-7.16</v>
      </c>
      <c r="X35" s="2">
        <f t="shared" si="6"/>
        <v>7.16</v>
      </c>
      <c r="Y35" s="2">
        <f t="shared" si="11"/>
        <v>4.5822920778569811</v>
      </c>
    </row>
    <row r="36" spans="1:25">
      <c r="A36" s="3" t="s">
        <v>551</v>
      </c>
      <c r="B36" s="3">
        <v>1</v>
      </c>
      <c r="C36">
        <f>88*9.81</f>
        <v>863.28000000000009</v>
      </c>
      <c r="D36" s="44">
        <v>1.81</v>
      </c>
      <c r="E36" s="3" t="s">
        <v>57</v>
      </c>
      <c r="H36" s="2"/>
      <c r="I36">
        <v>9.2499999999999999E-2</v>
      </c>
      <c r="J36">
        <v>1617.29</v>
      </c>
      <c r="K36" s="2">
        <f t="shared" si="3"/>
        <v>1.8734246131035119</v>
      </c>
      <c r="L36"/>
      <c r="M36"/>
      <c r="N36" s="2"/>
      <c r="O36">
        <v>7.7499999999999999E-2</v>
      </c>
      <c r="P36">
        <v>1199.5327</v>
      </c>
      <c r="Q36" s="2">
        <f t="shared" si="9"/>
        <v>1.3895059540357704</v>
      </c>
      <c r="R36">
        <v>3.2500000000000001E-2</v>
      </c>
      <c r="S36">
        <v>-4.87</v>
      </c>
      <c r="T36" s="2">
        <f t="shared" si="5"/>
        <v>4.87</v>
      </c>
      <c r="U36" s="2">
        <f t="shared" si="10"/>
        <v>3.1167265948552374</v>
      </c>
      <c r="V36">
        <v>0.125</v>
      </c>
      <c r="W36">
        <v>11.25</v>
      </c>
      <c r="X36" s="2">
        <f t="shared" si="6"/>
        <v>11.25</v>
      </c>
      <c r="Y36" s="2">
        <f t="shared" si="11"/>
        <v>7.199830429593721</v>
      </c>
    </row>
    <row r="37" spans="1:25">
      <c r="A37" s="3" t="s">
        <v>552</v>
      </c>
      <c r="B37" s="3">
        <v>1</v>
      </c>
      <c r="C37">
        <f>115.5*9.81</f>
        <v>1133.0550000000001</v>
      </c>
      <c r="D37" s="44">
        <v>2.02</v>
      </c>
      <c r="E37" s="3" t="s">
        <v>58</v>
      </c>
      <c r="H37" s="2"/>
      <c r="I37">
        <v>7.9200000000000007E-2</v>
      </c>
      <c r="J37">
        <v>1754.75</v>
      </c>
      <c r="K37" s="2">
        <f t="shared" si="3"/>
        <v>1.5486891633680624</v>
      </c>
      <c r="L37">
        <v>6.9699999999999998E-2</v>
      </c>
      <c r="M37">
        <v>1122.9791</v>
      </c>
      <c r="N37" s="2">
        <f t="shared" si="4"/>
        <v>0.99110731606144442</v>
      </c>
      <c r="Q37" s="2"/>
      <c r="R37">
        <v>3.4799999999999998E-2</v>
      </c>
      <c r="S37">
        <v>1.62</v>
      </c>
      <c r="T37" s="2">
        <f t="shared" si="5"/>
        <v>1.62</v>
      </c>
      <c r="U37" s="2">
        <f t="shared" si="10"/>
        <v>0.70780341467960695</v>
      </c>
      <c r="V37">
        <v>0.2248</v>
      </c>
      <c r="W37">
        <v>12.66</v>
      </c>
      <c r="X37" s="2">
        <f t="shared" si="6"/>
        <v>12.66</v>
      </c>
      <c r="Y37" s="2">
        <f t="shared" si="11"/>
        <v>5.5313526110147055</v>
      </c>
    </row>
    <row r="38" spans="1:25">
      <c r="A38" s="3" t="s">
        <v>553</v>
      </c>
      <c r="B38" s="3">
        <v>1</v>
      </c>
      <c r="C38">
        <f>115.5*9.81</f>
        <v>1133.0550000000001</v>
      </c>
      <c r="D38" s="44">
        <v>2.02</v>
      </c>
      <c r="E38" s="3" t="s">
        <v>58</v>
      </c>
      <c r="H38" s="2"/>
      <c r="I38">
        <v>0.09</v>
      </c>
      <c r="J38">
        <v>1697.26</v>
      </c>
      <c r="K38" s="2">
        <f t="shared" si="3"/>
        <v>1.4979502318951858</v>
      </c>
      <c r="L38"/>
      <c r="M38"/>
      <c r="N38" s="2"/>
      <c r="O38">
        <v>0.09</v>
      </c>
      <c r="P38">
        <v>1034.7188000000001</v>
      </c>
      <c r="Q38" s="2">
        <f>P38/C38</f>
        <v>0.91321145045915697</v>
      </c>
      <c r="R38">
        <v>3.3300000000000003E-2</v>
      </c>
      <c r="S38">
        <v>7.39</v>
      </c>
      <c r="T38" s="2">
        <f t="shared" ref="T38" si="12">ABS(S38)</f>
        <v>7.39</v>
      </c>
      <c r="U38" s="2">
        <f t="shared" si="10"/>
        <v>3.2288069348656139</v>
      </c>
      <c r="V38">
        <v>9.3299999999999994E-2</v>
      </c>
      <c r="W38">
        <v>-22.13</v>
      </c>
      <c r="X38" s="2">
        <f t="shared" si="6"/>
        <v>22.13</v>
      </c>
      <c r="Y38" s="2">
        <f t="shared" si="11"/>
        <v>9.6689441770738895</v>
      </c>
    </row>
    <row r="39" spans="1:25">
      <c r="A39" s="3" t="s">
        <v>554</v>
      </c>
      <c r="B39" s="3">
        <v>1</v>
      </c>
      <c r="C39">
        <f>115.5*9.81</f>
        <v>1133.0550000000001</v>
      </c>
      <c r="D39" s="44">
        <v>2.02</v>
      </c>
      <c r="E39" s="3" t="s">
        <v>58</v>
      </c>
      <c r="H39" s="2"/>
      <c r="I39">
        <v>6.13E-2</v>
      </c>
      <c r="J39">
        <v>2102.86</v>
      </c>
      <c r="K39" s="2">
        <f t="shared" si="3"/>
        <v>1.855920498122333</v>
      </c>
      <c r="L39"/>
      <c r="M39"/>
      <c r="N39" s="2"/>
      <c r="O39">
        <v>6.4000000000000001E-2</v>
      </c>
      <c r="P39">
        <v>1426.1438000000001</v>
      </c>
      <c r="Q39" s="2">
        <f>P39/C39</f>
        <v>1.2586712913318419</v>
      </c>
      <c r="R39">
        <v>3.4700000000000002E-2</v>
      </c>
      <c r="S39">
        <v>-8.58</v>
      </c>
      <c r="T39" s="2">
        <f t="shared" si="5"/>
        <v>8.58</v>
      </c>
      <c r="U39" s="2">
        <f t="shared" si="10"/>
        <v>3.7487366036734735</v>
      </c>
      <c r="V39">
        <v>6.13E-2</v>
      </c>
      <c r="W39">
        <v>12.31</v>
      </c>
      <c r="X39" s="2">
        <f t="shared" si="6"/>
        <v>12.31</v>
      </c>
      <c r="Y39" s="2">
        <f t="shared" si="11"/>
        <v>5.3784321201888652</v>
      </c>
    </row>
    <row r="40" spans="1:25">
      <c r="A40" s="3" t="s">
        <v>555</v>
      </c>
      <c r="B40" s="3">
        <v>1</v>
      </c>
      <c r="C40">
        <f>99*9.91</f>
        <v>981.09</v>
      </c>
      <c r="D40" s="45">
        <v>1.87</v>
      </c>
      <c r="E40" s="3" t="s">
        <v>59</v>
      </c>
      <c r="H40" s="2"/>
      <c r="I40">
        <v>0.1305</v>
      </c>
      <c r="J40">
        <v>1746.68</v>
      </c>
      <c r="K40" s="2">
        <f t="shared" si="3"/>
        <v>1.7803463494684484</v>
      </c>
      <c r="L40"/>
      <c r="M40"/>
      <c r="N40" s="2"/>
      <c r="O40">
        <v>0.13500000000000001</v>
      </c>
      <c r="P40">
        <v>1185.7286999999999</v>
      </c>
      <c r="Q40" s="2">
        <f>P40/C40</f>
        <v>1.2085830046173132</v>
      </c>
      <c r="R40">
        <v>4.2799999999999998E-2</v>
      </c>
      <c r="S40">
        <v>-6.25</v>
      </c>
      <c r="T40" s="2">
        <f t="shared" si="5"/>
        <v>6.25</v>
      </c>
      <c r="U40" s="2">
        <f t="shared" si="10"/>
        <v>3.4066660442006471</v>
      </c>
      <c r="V40">
        <v>0.1215</v>
      </c>
      <c r="W40">
        <v>17.47</v>
      </c>
      <c r="X40" s="2">
        <f t="shared" si="6"/>
        <v>17.47</v>
      </c>
      <c r="Y40" s="2">
        <f t="shared" si="11"/>
        <v>9.5223129267496471</v>
      </c>
    </row>
    <row r="41" spans="1:25">
      <c r="A41" s="3" t="s">
        <v>556</v>
      </c>
      <c r="B41" s="3">
        <v>1</v>
      </c>
      <c r="C41">
        <f>99*9.91</f>
        <v>981.09</v>
      </c>
      <c r="D41" s="45">
        <v>1.87</v>
      </c>
      <c r="E41" s="3" t="s">
        <v>59</v>
      </c>
      <c r="H41" s="2"/>
      <c r="I41">
        <v>0.13270000000000001</v>
      </c>
      <c r="J41">
        <v>1832.07</v>
      </c>
      <c r="K41" s="2">
        <f t="shared" si="3"/>
        <v>1.8673821973519247</v>
      </c>
      <c r="L41"/>
      <c r="M41"/>
      <c r="N41" s="2"/>
      <c r="O41">
        <v>0.13950000000000001</v>
      </c>
      <c r="P41">
        <v>1291.5220999999999</v>
      </c>
      <c r="Q41" s="2">
        <f>P41/C41</f>
        <v>1.3164155174346899</v>
      </c>
      <c r="R41">
        <v>4.4999999999999998E-2</v>
      </c>
      <c r="S41">
        <v>-9.41</v>
      </c>
      <c r="T41" s="2">
        <f t="shared" si="5"/>
        <v>9.41</v>
      </c>
      <c r="U41" s="2">
        <f t="shared" si="10"/>
        <v>5.129076396148494</v>
      </c>
      <c r="V41">
        <v>0.108</v>
      </c>
      <c r="W41">
        <v>12.46</v>
      </c>
      <c r="X41" s="2">
        <f t="shared" si="6"/>
        <v>12.46</v>
      </c>
      <c r="Y41" s="2">
        <f t="shared" si="11"/>
        <v>6.7915294257184105</v>
      </c>
    </row>
    <row r="42" spans="1:25">
      <c r="A42" s="3" t="s">
        <v>557</v>
      </c>
      <c r="B42" s="3">
        <v>1</v>
      </c>
      <c r="C42">
        <f>99*9.91</f>
        <v>981.09</v>
      </c>
      <c r="D42" s="45">
        <v>1.87</v>
      </c>
      <c r="E42" s="3" t="s">
        <v>59</v>
      </c>
      <c r="H42" s="2"/>
      <c r="I42">
        <v>0.16020000000000001</v>
      </c>
      <c r="J42">
        <v>1676.82</v>
      </c>
      <c r="K42" s="2">
        <f t="shared" si="3"/>
        <v>1.7091398342659694</v>
      </c>
      <c r="L42"/>
      <c r="M42"/>
      <c r="N42" s="2"/>
      <c r="O42">
        <v>0.17050000000000001</v>
      </c>
      <c r="P42">
        <v>1057.6344999999999</v>
      </c>
      <c r="Q42" s="2">
        <f>P42/C42</f>
        <v>1.0780198554668785</v>
      </c>
      <c r="R42">
        <v>5.6800000000000003E-2</v>
      </c>
      <c r="S42">
        <v>-6.81</v>
      </c>
      <c r="T42" s="2">
        <f t="shared" si="5"/>
        <v>6.81</v>
      </c>
      <c r="U42" s="2">
        <f t="shared" si="10"/>
        <v>3.7119033217610249</v>
      </c>
      <c r="V42">
        <v>0.15759999999999999</v>
      </c>
      <c r="W42">
        <v>14.05</v>
      </c>
      <c r="X42" s="2">
        <f t="shared" si="6"/>
        <v>14.05</v>
      </c>
      <c r="Y42" s="2">
        <f t="shared" si="11"/>
        <v>7.6581852673630548</v>
      </c>
    </row>
    <row r="43" spans="1:25">
      <c r="A43" s="3"/>
      <c r="B43" s="3">
        <v>2</v>
      </c>
      <c r="C43">
        <f>81.7*9.81</f>
        <v>801.47700000000009</v>
      </c>
      <c r="D43" s="45">
        <v>1.74</v>
      </c>
      <c r="E43" s="3" t="s">
        <v>48</v>
      </c>
      <c r="H43" s="2"/>
      <c r="K43" s="2"/>
      <c r="N43" s="2"/>
      <c r="Q43" s="2"/>
      <c r="T43" s="2"/>
      <c r="U43" s="2"/>
      <c r="X43" s="2"/>
      <c r="Y43" s="2"/>
    </row>
    <row r="44" spans="1:25">
      <c r="A44" s="3"/>
      <c r="B44" s="3">
        <v>2</v>
      </c>
      <c r="C44">
        <f>81.7*9.81</f>
        <v>801.47700000000009</v>
      </c>
      <c r="D44" s="45">
        <v>1.74</v>
      </c>
      <c r="E44" s="3" t="s">
        <v>48</v>
      </c>
      <c r="H44" s="2"/>
      <c r="K44" s="2"/>
      <c r="N44" s="2"/>
      <c r="Q44" s="2"/>
      <c r="T44" s="2"/>
      <c r="U44" s="2"/>
      <c r="X44" s="2"/>
      <c r="Y44" s="2"/>
    </row>
    <row r="45" spans="1:25">
      <c r="A45" s="3"/>
      <c r="B45" s="3">
        <v>2</v>
      </c>
      <c r="C45">
        <f>81.7*9.81</f>
        <v>801.47700000000009</v>
      </c>
      <c r="D45" s="45">
        <v>1.74</v>
      </c>
      <c r="E45" s="3" t="s">
        <v>48</v>
      </c>
      <c r="H45" s="2"/>
      <c r="K45" s="2"/>
      <c r="N45" s="2"/>
      <c r="Q45" s="2"/>
      <c r="T45" s="2"/>
      <c r="U45" s="2"/>
      <c r="X45" s="2"/>
      <c r="Y45" s="2"/>
    </row>
    <row r="46" spans="1:25">
      <c r="A46" s="3" t="s">
        <v>558</v>
      </c>
      <c r="B46" s="3">
        <v>2</v>
      </c>
      <c r="C46">
        <f>75.5*9.81</f>
        <v>740.65500000000009</v>
      </c>
      <c r="D46" s="44">
        <v>1.78</v>
      </c>
      <c r="E46" s="3" t="s">
        <v>49</v>
      </c>
      <c r="F46">
        <v>4.2500000000000003E-2</v>
      </c>
      <c r="G46">
        <v>1119.0899999999999</v>
      </c>
      <c r="H46" s="2">
        <f t="shared" si="0"/>
        <v>1.5109463920448789</v>
      </c>
      <c r="I46">
        <v>0.17280000000000001</v>
      </c>
      <c r="J46">
        <v>1120.1300000000001</v>
      </c>
      <c r="K46" s="2">
        <f t="shared" si="3"/>
        <v>1.5123505545766922</v>
      </c>
      <c r="L46">
        <v>4.2500000000000003E-2</v>
      </c>
      <c r="M46">
        <v>742.40089999999998</v>
      </c>
      <c r="N46" s="2">
        <f t="shared" si="4"/>
        <v>1.002357237850281</v>
      </c>
      <c r="O46">
        <v>0.18129999999999999</v>
      </c>
      <c r="P46">
        <v>681.05370000000005</v>
      </c>
      <c r="Q46" s="2">
        <f t="shared" ref="Q46:Q51" si="13">P46/C46</f>
        <v>0.91952893047370232</v>
      </c>
      <c r="R46">
        <v>6.2300000000000001E-2</v>
      </c>
      <c r="S46">
        <v>9.0399999999999991</v>
      </c>
      <c r="T46" s="2">
        <f t="shared" si="5"/>
        <v>9.0399999999999991</v>
      </c>
      <c r="U46" s="2">
        <f t="shared" ref="U46:U51" si="14">ABS(T46/(C46*D46)*1000)</f>
        <v>6.8569734699600442</v>
      </c>
      <c r="V46">
        <v>0.17</v>
      </c>
      <c r="W46">
        <v>11.77</v>
      </c>
      <c r="X46" s="2">
        <f t="shared" si="6"/>
        <v>11.77</v>
      </c>
      <c r="Y46" s="2">
        <f t="shared" ref="Y46:Y51" si="15">ABS(X46/(C46*D46)*1000)</f>
        <v>8.9277187767068291</v>
      </c>
    </row>
    <row r="47" spans="1:25">
      <c r="A47" s="3" t="s">
        <v>559</v>
      </c>
      <c r="B47" s="3">
        <v>2</v>
      </c>
      <c r="C47">
        <f>75.5*9.81</f>
        <v>740.65500000000009</v>
      </c>
      <c r="D47" s="44">
        <v>1.78</v>
      </c>
      <c r="E47" s="3" t="s">
        <v>49</v>
      </c>
      <c r="F47">
        <v>5.8599999999999999E-2</v>
      </c>
      <c r="G47">
        <v>946.94</v>
      </c>
      <c r="H47" s="2">
        <f t="shared" si="0"/>
        <v>1.2785169883414005</v>
      </c>
      <c r="I47">
        <v>0.1696</v>
      </c>
      <c r="J47">
        <v>1087.74</v>
      </c>
      <c r="K47" s="2">
        <f t="shared" si="3"/>
        <v>1.4686189926483988</v>
      </c>
      <c r="L47">
        <v>5.5500000000000001E-2</v>
      </c>
      <c r="M47">
        <v>681.53200000000004</v>
      </c>
      <c r="N47" s="2">
        <f t="shared" si="4"/>
        <v>0.92017471022270825</v>
      </c>
      <c r="O47">
        <v>0.19120000000000001</v>
      </c>
      <c r="P47">
        <v>691.69899999999996</v>
      </c>
      <c r="Q47" s="2">
        <f t="shared" si="13"/>
        <v>0.93390174912746138</v>
      </c>
      <c r="R47">
        <v>1.54E-2</v>
      </c>
      <c r="S47">
        <v>4.38</v>
      </c>
      <c r="T47" s="2">
        <f t="shared" si="5"/>
        <v>4.38</v>
      </c>
      <c r="U47" s="2">
        <f t="shared" si="14"/>
        <v>3.3222946679673671</v>
      </c>
      <c r="V47">
        <v>0.1973</v>
      </c>
      <c r="W47">
        <v>12.42</v>
      </c>
      <c r="X47" s="2">
        <f t="shared" si="6"/>
        <v>12.42</v>
      </c>
      <c r="Y47" s="2">
        <f t="shared" si="15"/>
        <v>9.4207533735513014</v>
      </c>
    </row>
    <row r="48" spans="1:25">
      <c r="A48" s="3" t="s">
        <v>560</v>
      </c>
      <c r="B48" s="3">
        <v>2</v>
      </c>
      <c r="C48">
        <f>75.5*9.81</f>
        <v>740.65500000000009</v>
      </c>
      <c r="D48" s="44">
        <v>1.78</v>
      </c>
      <c r="E48" s="3" t="s">
        <v>49</v>
      </c>
      <c r="F48">
        <v>4.9599999999999998E-2</v>
      </c>
      <c r="G48">
        <v>1203.17</v>
      </c>
      <c r="H48" s="2">
        <f t="shared" si="0"/>
        <v>1.6244675321168425</v>
      </c>
      <c r="I48">
        <v>0.1721</v>
      </c>
      <c r="J48">
        <v>1266.1099999999999</v>
      </c>
      <c r="K48" s="2">
        <f t="shared" si="3"/>
        <v>1.7094463684171439</v>
      </c>
      <c r="L48">
        <v>5.2499999999999998E-2</v>
      </c>
      <c r="M48">
        <v>847.44230000000005</v>
      </c>
      <c r="N48" s="2">
        <f t="shared" si="4"/>
        <v>1.1441795437821927</v>
      </c>
      <c r="O48">
        <v>0.17499999999999999</v>
      </c>
      <c r="P48">
        <v>877.75340000000006</v>
      </c>
      <c r="Q48" s="2">
        <f t="shared" si="13"/>
        <v>1.1851042658187685</v>
      </c>
      <c r="R48">
        <v>3.7900000000000003E-2</v>
      </c>
      <c r="S48">
        <v>-10.77</v>
      </c>
      <c r="T48" s="2">
        <f t="shared" si="5"/>
        <v>10.77</v>
      </c>
      <c r="U48" s="2">
        <f t="shared" si="14"/>
        <v>8.1692040123307166</v>
      </c>
      <c r="V48">
        <v>0.1779</v>
      </c>
      <c r="W48">
        <v>12.52</v>
      </c>
      <c r="X48" s="2">
        <f t="shared" si="6"/>
        <v>12.52</v>
      </c>
      <c r="Y48" s="2">
        <f t="shared" si="15"/>
        <v>9.4966048499889126</v>
      </c>
    </row>
    <row r="49" spans="1:25">
      <c r="A49" s="3" t="s">
        <v>561</v>
      </c>
      <c r="B49" s="3">
        <v>2</v>
      </c>
      <c r="C49">
        <f>72*9.81</f>
        <v>706.32</v>
      </c>
      <c r="D49" s="44">
        <v>1.7</v>
      </c>
      <c r="E49" s="3" t="s">
        <v>50</v>
      </c>
      <c r="F49">
        <v>3.8800000000000001E-2</v>
      </c>
      <c r="G49">
        <v>1098.08</v>
      </c>
      <c r="H49" s="2">
        <f t="shared" si="0"/>
        <v>1.5546494506739152</v>
      </c>
      <c r="I49">
        <v>0.12659999999999999</v>
      </c>
      <c r="J49">
        <v>950.39</v>
      </c>
      <c r="K49" s="2">
        <f t="shared" si="3"/>
        <v>1.3455515913466982</v>
      </c>
      <c r="L49">
        <v>4.3900000000000002E-2</v>
      </c>
      <c r="M49">
        <v>894.32500000000005</v>
      </c>
      <c r="N49" s="2">
        <f t="shared" si="4"/>
        <v>1.2661753879261524</v>
      </c>
      <c r="O49">
        <v>0.1111</v>
      </c>
      <c r="P49">
        <v>630.92169999999999</v>
      </c>
      <c r="Q49" s="2">
        <f t="shared" si="13"/>
        <v>0.89325192547287335</v>
      </c>
      <c r="R49">
        <v>5.1700000000000003E-2</v>
      </c>
      <c r="S49">
        <v>20.28</v>
      </c>
      <c r="T49" s="2">
        <f t="shared" si="5"/>
        <v>20.28</v>
      </c>
      <c r="U49" s="2">
        <f t="shared" si="14"/>
        <v>16.889528492334751</v>
      </c>
      <c r="V49">
        <v>9.5600000000000004E-2</v>
      </c>
      <c r="W49">
        <v>8.7899999999999991</v>
      </c>
      <c r="X49" s="2">
        <f t="shared" si="6"/>
        <v>8.7899999999999991</v>
      </c>
      <c r="Y49" s="2">
        <f t="shared" si="15"/>
        <v>7.3204613139853274</v>
      </c>
    </row>
    <row r="50" spans="1:25">
      <c r="A50" s="3" t="s">
        <v>562</v>
      </c>
      <c r="B50" s="3">
        <v>2</v>
      </c>
      <c r="C50">
        <f>72*9.81</f>
        <v>706.32</v>
      </c>
      <c r="D50" s="44">
        <v>1.7</v>
      </c>
      <c r="E50" s="3" t="s">
        <v>50</v>
      </c>
      <c r="F50">
        <v>5.33E-2</v>
      </c>
      <c r="G50">
        <v>1008.68</v>
      </c>
      <c r="H50" s="2">
        <f t="shared" si="0"/>
        <v>1.4280779250198208</v>
      </c>
      <c r="I50">
        <v>0.152</v>
      </c>
      <c r="J50">
        <v>1181.95</v>
      </c>
      <c r="K50" s="2">
        <f t="shared" si="3"/>
        <v>1.6733916638350887</v>
      </c>
      <c r="L50">
        <v>5.6000000000000001E-2</v>
      </c>
      <c r="M50">
        <v>871.0018</v>
      </c>
      <c r="N50" s="2">
        <f t="shared" si="4"/>
        <v>1.2331546607769848</v>
      </c>
      <c r="O50">
        <v>0.16270000000000001</v>
      </c>
      <c r="P50">
        <v>929.60540000000003</v>
      </c>
      <c r="Q50" s="2">
        <f t="shared" si="13"/>
        <v>1.3161249858421111</v>
      </c>
      <c r="R50">
        <v>3.2000000000000001E-2</v>
      </c>
      <c r="S50">
        <v>-4.7</v>
      </c>
      <c r="T50" s="2">
        <f t="shared" si="5"/>
        <v>4.7</v>
      </c>
      <c r="U50" s="2">
        <f t="shared" si="14"/>
        <v>3.914239837967127</v>
      </c>
      <c r="V50">
        <v>0.16270000000000001</v>
      </c>
      <c r="W50">
        <v>21.7</v>
      </c>
      <c r="X50" s="2">
        <f t="shared" si="6"/>
        <v>21.7</v>
      </c>
      <c r="Y50" s="2">
        <f t="shared" si="15"/>
        <v>18.072128613592902</v>
      </c>
    </row>
    <row r="51" spans="1:25">
      <c r="A51" s="3" t="s">
        <v>563</v>
      </c>
      <c r="B51" s="3">
        <v>2</v>
      </c>
      <c r="C51">
        <f>72*9.81</f>
        <v>706.32</v>
      </c>
      <c r="D51" s="44">
        <v>1.7</v>
      </c>
      <c r="E51" s="3" t="s">
        <v>50</v>
      </c>
      <c r="H51" s="2"/>
      <c r="I51">
        <v>0.1305</v>
      </c>
      <c r="J51">
        <v>1195.6500000000001</v>
      </c>
      <c r="K51" s="2">
        <f t="shared" si="3"/>
        <v>1.6927879714576963</v>
      </c>
      <c r="L51"/>
      <c r="M51"/>
      <c r="N51" s="2"/>
      <c r="O51">
        <v>0.1474</v>
      </c>
      <c r="P51">
        <v>951.31790000000001</v>
      </c>
      <c r="Q51" s="2">
        <f t="shared" si="13"/>
        <v>1.3468653018461887</v>
      </c>
      <c r="R51">
        <v>2.9000000000000001E-2</v>
      </c>
      <c r="S51">
        <v>-2.3199999999999998</v>
      </c>
      <c r="T51" s="2">
        <f t="shared" si="5"/>
        <v>2.3199999999999998</v>
      </c>
      <c r="U51" s="2">
        <f t="shared" si="14"/>
        <v>1.9321354093795178</v>
      </c>
      <c r="V51">
        <v>0.1595</v>
      </c>
      <c r="W51">
        <v>21.67</v>
      </c>
      <c r="X51" s="2">
        <f t="shared" si="6"/>
        <v>21.67</v>
      </c>
      <c r="Y51" s="2">
        <f t="shared" si="15"/>
        <v>18.04714410398886</v>
      </c>
    </row>
    <row r="52" spans="1:25">
      <c r="A52" s="3"/>
      <c r="B52" s="3">
        <v>2</v>
      </c>
      <c r="C52">
        <f>78*9.81</f>
        <v>765.18000000000006</v>
      </c>
      <c r="D52" s="44">
        <v>1.8</v>
      </c>
      <c r="E52" s="3" t="s">
        <v>51</v>
      </c>
      <c r="H52" s="2"/>
      <c r="K52" s="2"/>
      <c r="N52" s="2"/>
      <c r="Q52" s="2"/>
      <c r="T52" s="2"/>
      <c r="U52" s="2"/>
      <c r="X52" s="2"/>
      <c r="Y52" s="2"/>
    </row>
    <row r="53" spans="1:25">
      <c r="A53" s="3"/>
      <c r="B53" s="3">
        <v>2</v>
      </c>
      <c r="C53">
        <f>78*9.81</f>
        <v>765.18000000000006</v>
      </c>
      <c r="D53" s="44">
        <v>1.8</v>
      </c>
      <c r="E53" s="3" t="s">
        <v>51</v>
      </c>
      <c r="H53" s="2"/>
      <c r="K53" s="2"/>
      <c r="N53" s="2"/>
      <c r="Q53" s="2"/>
      <c r="T53" s="2"/>
      <c r="U53" s="2"/>
      <c r="X53" s="2"/>
      <c r="Y53" s="2"/>
    </row>
    <row r="54" spans="1:25">
      <c r="A54" s="3"/>
      <c r="B54" s="3">
        <v>2</v>
      </c>
      <c r="C54">
        <f>78*9.81</f>
        <v>765.18000000000006</v>
      </c>
      <c r="D54" s="44">
        <v>1.8</v>
      </c>
      <c r="E54" s="3" t="s">
        <v>51</v>
      </c>
      <c r="H54" s="2"/>
      <c r="K54" s="2"/>
      <c r="N54" s="2"/>
      <c r="Q54" s="2"/>
      <c r="T54" s="2"/>
      <c r="U54" s="2"/>
      <c r="X54" s="2"/>
      <c r="Y54" s="2"/>
    </row>
    <row r="55" spans="1:25">
      <c r="A55" s="3" t="s">
        <v>564</v>
      </c>
      <c r="B55" s="3">
        <v>2</v>
      </c>
      <c r="C55">
        <f>85*9.81</f>
        <v>833.85</v>
      </c>
      <c r="D55" s="44">
        <v>1.95</v>
      </c>
      <c r="E55" s="3" t="s">
        <v>90</v>
      </c>
      <c r="F55">
        <v>3.6700000000000003E-2</v>
      </c>
      <c r="G55">
        <v>1395.98</v>
      </c>
      <c r="H55" s="2">
        <f t="shared" si="0"/>
        <v>1.6741380344186605</v>
      </c>
      <c r="I55">
        <v>0.18</v>
      </c>
      <c r="J55">
        <v>1544.58</v>
      </c>
      <c r="K55" s="2">
        <f t="shared" si="3"/>
        <v>1.852347544522396</v>
      </c>
      <c r="L55">
        <v>5.33E-2</v>
      </c>
      <c r="M55">
        <v>1308.4002</v>
      </c>
      <c r="N55" s="2">
        <f t="shared" si="4"/>
        <v>1.569107393416082</v>
      </c>
      <c r="O55">
        <v>0.18</v>
      </c>
      <c r="P55">
        <v>950.05160000000001</v>
      </c>
      <c r="Q55" s="2">
        <f t="shared" ref="Q55:Q67" si="16">P55/C55</f>
        <v>1.1393555195778617</v>
      </c>
      <c r="R55">
        <v>5.33E-2</v>
      </c>
      <c r="S55">
        <v>35.06</v>
      </c>
      <c r="T55" s="2">
        <f t="shared" si="5"/>
        <v>35.06</v>
      </c>
      <c r="U55" s="2">
        <f t="shared" ref="U55:U72" si="17">ABS(T55/(C55*D55)*1000)</f>
        <v>21.562016165362092</v>
      </c>
      <c r="V55">
        <v>0.18</v>
      </c>
      <c r="W55">
        <v>28.47</v>
      </c>
      <c r="X55" s="2">
        <f t="shared" si="6"/>
        <v>28.47</v>
      </c>
      <c r="Y55" s="2">
        <f t="shared" ref="Y55:Y72" si="18">ABS(X55/(C55*D55)*1000)</f>
        <v>17.509144330515081</v>
      </c>
    </row>
    <row r="56" spans="1:25">
      <c r="A56" s="3" t="s">
        <v>565</v>
      </c>
      <c r="B56" s="3">
        <v>2</v>
      </c>
      <c r="C56">
        <f>85*9.81</f>
        <v>833.85</v>
      </c>
      <c r="D56" s="44">
        <v>1.95</v>
      </c>
      <c r="E56" s="3" t="s">
        <v>90</v>
      </c>
      <c r="F56">
        <v>4.9299999999999997E-2</v>
      </c>
      <c r="G56">
        <v>1160.47</v>
      </c>
      <c r="H56" s="2">
        <f t="shared" si="0"/>
        <v>1.3917011452899202</v>
      </c>
      <c r="I56">
        <v>0.17269999999999999</v>
      </c>
      <c r="J56">
        <v>1624.9</v>
      </c>
      <c r="K56" s="2">
        <f t="shared" si="3"/>
        <v>1.9486718234694489</v>
      </c>
      <c r="L56">
        <v>6.1699999999999998E-2</v>
      </c>
      <c r="M56">
        <v>1017.6278</v>
      </c>
      <c r="N56" s="2">
        <f t="shared" si="4"/>
        <v>1.2203967140372969</v>
      </c>
      <c r="O56">
        <v>0.1696</v>
      </c>
      <c r="P56">
        <v>1031.9917</v>
      </c>
      <c r="Q56" s="2">
        <f t="shared" si="16"/>
        <v>1.2376227139173712</v>
      </c>
      <c r="R56">
        <v>6.1699999999999998E-2</v>
      </c>
      <c r="S56">
        <v>27.8</v>
      </c>
      <c r="T56" s="2">
        <f t="shared" si="5"/>
        <v>27.8</v>
      </c>
      <c r="U56" s="2">
        <f t="shared" si="17"/>
        <v>17.097092110583748</v>
      </c>
      <c r="V56">
        <v>0.17269999999999999</v>
      </c>
      <c r="W56">
        <v>26.52</v>
      </c>
      <c r="X56" s="2">
        <f t="shared" si="6"/>
        <v>26.52</v>
      </c>
      <c r="Y56" s="2">
        <f t="shared" si="18"/>
        <v>16.3098878695209</v>
      </c>
    </row>
    <row r="57" spans="1:25">
      <c r="A57" s="3" t="s">
        <v>566</v>
      </c>
      <c r="B57" s="3">
        <v>2</v>
      </c>
      <c r="C57">
        <f>85*9.81</f>
        <v>833.85</v>
      </c>
      <c r="D57" s="44">
        <v>1.95</v>
      </c>
      <c r="E57" s="3" t="s">
        <v>90</v>
      </c>
      <c r="F57">
        <v>4.6199999999999998E-2</v>
      </c>
      <c r="G57">
        <v>1229.4000000000001</v>
      </c>
      <c r="H57" s="2">
        <f t="shared" si="0"/>
        <v>1.4743658931462493</v>
      </c>
      <c r="I57">
        <v>0.16339999999999999</v>
      </c>
      <c r="J57">
        <v>1675.84</v>
      </c>
      <c r="K57" s="2">
        <f t="shared" si="3"/>
        <v>2.0097619475924926</v>
      </c>
      <c r="L57">
        <v>5.2400000000000002E-2</v>
      </c>
      <c r="M57">
        <v>1022.8881</v>
      </c>
      <c r="N57" s="2">
        <f t="shared" si="4"/>
        <v>1.2267051627990646</v>
      </c>
      <c r="O57">
        <v>0.1603</v>
      </c>
      <c r="P57">
        <v>1013.3749</v>
      </c>
      <c r="Q57" s="2">
        <f t="shared" si="16"/>
        <v>1.2152963962343346</v>
      </c>
      <c r="R57">
        <v>5.8599999999999999E-2</v>
      </c>
      <c r="S57">
        <v>22.93</v>
      </c>
      <c r="T57" s="2">
        <f t="shared" si="5"/>
        <v>22.93</v>
      </c>
      <c r="U57" s="2">
        <f t="shared" si="17"/>
        <v>14.10202597466494</v>
      </c>
      <c r="V57">
        <v>0.17879999999999999</v>
      </c>
      <c r="W57">
        <v>26.86</v>
      </c>
      <c r="X57" s="2">
        <f t="shared" si="6"/>
        <v>26.86</v>
      </c>
      <c r="Y57" s="2">
        <f t="shared" si="18"/>
        <v>16.518988996053217</v>
      </c>
    </row>
    <row r="58" spans="1:25">
      <c r="A58" s="3" t="s">
        <v>567</v>
      </c>
      <c r="B58" s="3">
        <v>2</v>
      </c>
      <c r="C58">
        <f>67*9.81</f>
        <v>657.27</v>
      </c>
      <c r="D58" s="44">
        <v>1.79</v>
      </c>
      <c r="E58" s="3" t="s">
        <v>52</v>
      </c>
      <c r="F58">
        <v>5.1700000000000003E-2</v>
      </c>
      <c r="G58">
        <v>1273.6300000000001</v>
      </c>
      <c r="H58" s="2">
        <f t="shared" si="0"/>
        <v>1.937757694706894</v>
      </c>
      <c r="I58">
        <v>0.12659999999999999</v>
      </c>
      <c r="J58">
        <v>988.62</v>
      </c>
      <c r="K58" s="2">
        <f t="shared" si="3"/>
        <v>1.5041307225341185</v>
      </c>
      <c r="L58">
        <v>5.4300000000000001E-2</v>
      </c>
      <c r="M58">
        <v>1155.7420999999999</v>
      </c>
      <c r="N58" s="2">
        <f t="shared" si="4"/>
        <v>1.7583977665190864</v>
      </c>
      <c r="O58">
        <v>0.12139999999999999</v>
      </c>
      <c r="P58">
        <v>704.7097</v>
      </c>
      <c r="Q58" s="2">
        <f t="shared" si="16"/>
        <v>1.0721768831682565</v>
      </c>
      <c r="R58">
        <v>1.03E-2</v>
      </c>
      <c r="S58">
        <v>5.1100000000000003</v>
      </c>
      <c r="T58" s="2">
        <f t="shared" si="5"/>
        <v>5.1100000000000003</v>
      </c>
      <c r="U58" s="2">
        <f t="shared" si="17"/>
        <v>4.3433423149572556</v>
      </c>
      <c r="V58">
        <v>6.2E-2</v>
      </c>
      <c r="W58">
        <v>18</v>
      </c>
      <c r="X58" s="2">
        <f t="shared" si="6"/>
        <v>18</v>
      </c>
      <c r="Y58" s="2">
        <f t="shared" si="18"/>
        <v>15.299444553665479</v>
      </c>
    </row>
    <row r="59" spans="1:25">
      <c r="A59" s="3" t="s">
        <v>568</v>
      </c>
      <c r="B59" s="3">
        <v>2</v>
      </c>
      <c r="C59">
        <f>67*9.81</f>
        <v>657.27</v>
      </c>
      <c r="D59" s="44">
        <v>1.79</v>
      </c>
      <c r="E59" s="3" t="s">
        <v>52</v>
      </c>
      <c r="F59">
        <v>4.4999999999999998E-2</v>
      </c>
      <c r="G59">
        <v>1184.8900000000001</v>
      </c>
      <c r="H59" s="2">
        <f t="shared" si="0"/>
        <v>1.8027446863541621</v>
      </c>
      <c r="I59">
        <v>0.13800000000000001</v>
      </c>
      <c r="J59">
        <v>854.41</v>
      </c>
      <c r="K59" s="2">
        <f t="shared" si="3"/>
        <v>1.2999376207646782</v>
      </c>
      <c r="L59">
        <v>4.4999999999999998E-2</v>
      </c>
      <c r="M59">
        <v>1091.0996</v>
      </c>
      <c r="N59" s="2">
        <f t="shared" si="4"/>
        <v>1.6600477733655881</v>
      </c>
      <c r="O59">
        <v>0.13800000000000001</v>
      </c>
      <c r="P59">
        <v>669.69640000000004</v>
      </c>
      <c r="Q59" s="2">
        <f t="shared" si="16"/>
        <v>1.0189060812147215</v>
      </c>
      <c r="R59">
        <v>5.7000000000000002E-2</v>
      </c>
      <c r="S59">
        <v>9.44</v>
      </c>
      <c r="T59" s="2">
        <f t="shared" si="5"/>
        <v>9.44</v>
      </c>
      <c r="U59" s="2">
        <f t="shared" si="17"/>
        <v>8.023708699255673</v>
      </c>
      <c r="V59">
        <v>0.17399999999999999</v>
      </c>
      <c r="W59">
        <v>6.48</v>
      </c>
      <c r="X59" s="2">
        <f t="shared" si="6"/>
        <v>6.48</v>
      </c>
      <c r="Y59" s="2">
        <f t="shared" si="18"/>
        <v>5.5078000393195721</v>
      </c>
    </row>
    <row r="60" spans="1:25">
      <c r="A60" s="3" t="s">
        <v>569</v>
      </c>
      <c r="B60" s="3">
        <v>2</v>
      </c>
      <c r="C60">
        <f>67*9.81</f>
        <v>657.27</v>
      </c>
      <c r="D60" s="44">
        <v>1.79</v>
      </c>
      <c r="E60" s="3" t="s">
        <v>52</v>
      </c>
      <c r="F60">
        <v>4.2500000000000003E-2</v>
      </c>
      <c r="G60">
        <v>1081.8499999999999</v>
      </c>
      <c r="H60" s="2">
        <f t="shared" si="0"/>
        <v>1.6459750178769759</v>
      </c>
      <c r="I60">
        <v>0.13320000000000001</v>
      </c>
      <c r="J60">
        <v>1017.56</v>
      </c>
      <c r="K60" s="2">
        <f t="shared" si="3"/>
        <v>1.5481613340027689</v>
      </c>
      <c r="L60">
        <v>4.53E-2</v>
      </c>
      <c r="M60">
        <v>961.46879999999999</v>
      </c>
      <c r="N60" s="2">
        <f t="shared" si="4"/>
        <v>1.4628216714592177</v>
      </c>
      <c r="O60">
        <v>0.1275</v>
      </c>
      <c r="P60">
        <v>720.21040000000005</v>
      </c>
      <c r="Q60" s="2">
        <f t="shared" si="16"/>
        <v>1.0957603420207831</v>
      </c>
      <c r="R60">
        <v>5.9499999999999997E-2</v>
      </c>
      <c r="S60">
        <v>15.8</v>
      </c>
      <c r="T60" s="2">
        <f t="shared" si="5"/>
        <v>15.8</v>
      </c>
      <c r="U60" s="2">
        <f t="shared" si="17"/>
        <v>13.429512441550809</v>
      </c>
      <c r="V60">
        <v>0.153</v>
      </c>
      <c r="W60">
        <v>14.56</v>
      </c>
      <c r="X60" s="2">
        <f t="shared" si="6"/>
        <v>14.56</v>
      </c>
      <c r="Y60" s="2">
        <f t="shared" si="18"/>
        <v>12.375550705631632</v>
      </c>
    </row>
    <row r="61" spans="1:25">
      <c r="A61" s="3" t="s">
        <v>570</v>
      </c>
      <c r="B61" s="3">
        <v>2</v>
      </c>
      <c r="C61">
        <f>72.5*9.81</f>
        <v>711.22500000000002</v>
      </c>
      <c r="D61" s="44">
        <v>1.79</v>
      </c>
      <c r="E61" s="3" t="s">
        <v>53</v>
      </c>
      <c r="F61">
        <v>3.5999999999999997E-2</v>
      </c>
      <c r="G61">
        <v>1570.19</v>
      </c>
      <c r="H61" s="2">
        <f t="shared" si="0"/>
        <v>2.2077261063657772</v>
      </c>
      <c r="I61">
        <v>0.11700000000000001</v>
      </c>
      <c r="J61">
        <v>1223.05</v>
      </c>
      <c r="K61" s="2">
        <f t="shared" si="3"/>
        <v>1.7196386516222011</v>
      </c>
      <c r="L61">
        <v>4.7300000000000002E-2</v>
      </c>
      <c r="M61">
        <v>1362.3427999999999</v>
      </c>
      <c r="N61" s="2">
        <f t="shared" si="4"/>
        <v>1.9154877851594079</v>
      </c>
      <c r="O61">
        <v>0.11700000000000001</v>
      </c>
      <c r="P61">
        <v>894.03129999999999</v>
      </c>
      <c r="Q61" s="2">
        <f t="shared" si="16"/>
        <v>1.2570301943829307</v>
      </c>
      <c r="R61">
        <v>1.1299999999999999E-2</v>
      </c>
      <c r="S61">
        <v>2.68</v>
      </c>
      <c r="T61" s="2">
        <f t="shared" si="5"/>
        <v>2.68</v>
      </c>
      <c r="U61" s="2">
        <f t="shared" si="17"/>
        <v>2.1051097808859565</v>
      </c>
      <c r="V61">
        <v>0.1305</v>
      </c>
      <c r="W61">
        <v>20.97</v>
      </c>
      <c r="X61" s="2">
        <f t="shared" si="6"/>
        <v>20.97</v>
      </c>
      <c r="Y61" s="2">
        <f t="shared" si="18"/>
        <v>16.471698546708396</v>
      </c>
    </row>
    <row r="62" spans="1:25">
      <c r="A62" s="3" t="s">
        <v>571</v>
      </c>
      <c r="B62" s="3">
        <v>2</v>
      </c>
      <c r="C62">
        <f>72.5*9.81</f>
        <v>711.22500000000002</v>
      </c>
      <c r="D62" s="44">
        <v>1.79</v>
      </c>
      <c r="E62" s="3" t="s">
        <v>53</v>
      </c>
      <c r="F62">
        <v>3.7999999999999999E-2</v>
      </c>
      <c r="G62">
        <v>1384.39</v>
      </c>
      <c r="H62" s="2">
        <f t="shared" si="0"/>
        <v>1.9464866954901754</v>
      </c>
      <c r="I62">
        <v>0.106</v>
      </c>
      <c r="J62">
        <v>1250.98</v>
      </c>
      <c r="K62" s="2">
        <f t="shared" si="3"/>
        <v>1.7589089247425216</v>
      </c>
      <c r="L62"/>
      <c r="M62"/>
      <c r="N62" s="2"/>
      <c r="O62">
        <v>0.05</v>
      </c>
      <c r="P62">
        <v>1220.4505999999999</v>
      </c>
      <c r="Q62" s="2">
        <f t="shared" si="16"/>
        <v>1.7159838307146118</v>
      </c>
      <c r="R62">
        <v>8.0000000000000002E-3</v>
      </c>
      <c r="S62">
        <v>0.48</v>
      </c>
      <c r="T62" s="2">
        <f t="shared" si="5"/>
        <v>0.48</v>
      </c>
      <c r="U62" s="2">
        <f t="shared" si="17"/>
        <v>0.37703458762136538</v>
      </c>
      <c r="V62">
        <v>0.05</v>
      </c>
      <c r="W62">
        <v>17.55</v>
      </c>
      <c r="X62" s="2">
        <f t="shared" si="6"/>
        <v>17.55</v>
      </c>
      <c r="Y62" s="2">
        <f t="shared" si="18"/>
        <v>13.785327109906172</v>
      </c>
    </row>
    <row r="63" spans="1:25">
      <c r="A63" s="3" t="s">
        <v>572</v>
      </c>
      <c r="B63" s="3">
        <v>2</v>
      </c>
      <c r="C63">
        <f>72.5*9.81</f>
        <v>711.22500000000002</v>
      </c>
      <c r="D63" s="44">
        <v>1.79</v>
      </c>
      <c r="E63" s="3" t="s">
        <v>53</v>
      </c>
      <c r="F63">
        <v>3.6200000000000003E-2</v>
      </c>
      <c r="G63">
        <v>1298.24</v>
      </c>
      <c r="H63" s="2">
        <f t="shared" si="0"/>
        <v>1.825357657562656</v>
      </c>
      <c r="I63">
        <v>0.12920000000000001</v>
      </c>
      <c r="J63">
        <v>1371.62</v>
      </c>
      <c r="K63" s="2">
        <f t="shared" si="3"/>
        <v>1.9285317585855388</v>
      </c>
      <c r="L63">
        <v>1.03E-2</v>
      </c>
      <c r="M63">
        <v>21.308499999999999</v>
      </c>
      <c r="N63" s="2">
        <f t="shared" si="4"/>
        <v>2.996027979893845E-2</v>
      </c>
      <c r="O63">
        <v>8.7800000000000003E-2</v>
      </c>
      <c r="P63">
        <v>1230.6510000000001</v>
      </c>
      <c r="Q63" s="2">
        <f t="shared" si="16"/>
        <v>1.7303258462511864</v>
      </c>
      <c r="R63">
        <v>2.8400000000000002E-2</v>
      </c>
      <c r="S63">
        <v>2.33</v>
      </c>
      <c r="T63" s="2">
        <f t="shared" si="5"/>
        <v>2.33</v>
      </c>
      <c r="U63" s="2">
        <f t="shared" si="17"/>
        <v>1.8301887274120443</v>
      </c>
      <c r="V63">
        <v>6.4600000000000005E-2</v>
      </c>
      <c r="W63">
        <v>23.05</v>
      </c>
      <c r="X63" s="2">
        <f t="shared" si="6"/>
        <v>23.05</v>
      </c>
      <c r="Y63" s="2">
        <f t="shared" si="18"/>
        <v>18.105515093067648</v>
      </c>
    </row>
    <row r="64" spans="1:25">
      <c r="A64" s="3" t="s">
        <v>573</v>
      </c>
      <c r="B64" s="3">
        <v>2</v>
      </c>
      <c r="C64">
        <f>62*9.81</f>
        <v>608.22</v>
      </c>
      <c r="D64" s="44">
        <v>1.66</v>
      </c>
      <c r="E64" s="3" t="s">
        <v>54</v>
      </c>
      <c r="F64">
        <v>4.3999999999999997E-2</v>
      </c>
      <c r="G64">
        <v>703.95</v>
      </c>
      <c r="H64" s="2">
        <f t="shared" si="0"/>
        <v>1.1573937062247213</v>
      </c>
      <c r="I64">
        <v>0.154</v>
      </c>
      <c r="J64">
        <v>1013.55</v>
      </c>
      <c r="K64" s="2">
        <f t="shared" si="3"/>
        <v>1.6664200453783169</v>
      </c>
      <c r="L64">
        <v>5.7799999999999997E-2</v>
      </c>
      <c r="M64">
        <v>517.38459999999998</v>
      </c>
      <c r="N64" s="2">
        <f t="shared" si="4"/>
        <v>0.85065371082831864</v>
      </c>
      <c r="O64">
        <v>0.14030000000000001</v>
      </c>
      <c r="P64">
        <v>596.83219999999994</v>
      </c>
      <c r="Q64" s="2">
        <f t="shared" si="16"/>
        <v>0.98127684061688192</v>
      </c>
      <c r="R64">
        <v>3.85E-2</v>
      </c>
      <c r="S64">
        <v>-3.02</v>
      </c>
      <c r="T64" s="2">
        <f t="shared" si="5"/>
        <v>3.02</v>
      </c>
      <c r="U64" s="2">
        <f t="shared" si="17"/>
        <v>2.9911497623125429</v>
      </c>
      <c r="V64">
        <v>0.12379999999999999</v>
      </c>
      <c r="W64">
        <v>11.75</v>
      </c>
      <c r="X64" s="2">
        <f t="shared" si="6"/>
        <v>11.75</v>
      </c>
      <c r="Y64" s="2">
        <f t="shared" si="18"/>
        <v>11.63775155866635</v>
      </c>
    </row>
    <row r="65" spans="1:25">
      <c r="A65" s="3" t="s">
        <v>574</v>
      </c>
      <c r="B65" s="3">
        <v>2</v>
      </c>
      <c r="C65">
        <f>62*9.81</f>
        <v>608.22</v>
      </c>
      <c r="D65" s="44">
        <v>1.66</v>
      </c>
      <c r="E65" s="3" t="s">
        <v>54</v>
      </c>
      <c r="F65">
        <v>4.53E-2</v>
      </c>
      <c r="G65">
        <v>966.61</v>
      </c>
      <c r="H65" s="2">
        <f t="shared" si="0"/>
        <v>1.5892440235441123</v>
      </c>
      <c r="I65">
        <v>0.14130000000000001</v>
      </c>
      <c r="J65">
        <v>984.73</v>
      </c>
      <c r="K65" s="2">
        <f t="shared" si="3"/>
        <v>1.6190358751767453</v>
      </c>
      <c r="L65">
        <v>5.6000000000000001E-2</v>
      </c>
      <c r="M65">
        <v>600.01220000000001</v>
      </c>
      <c r="N65" s="2">
        <f t="shared" si="4"/>
        <v>0.98650521192989371</v>
      </c>
      <c r="O65">
        <v>0.14130000000000001</v>
      </c>
      <c r="P65">
        <v>617.01139999999998</v>
      </c>
      <c r="Q65" s="2">
        <f t="shared" si="16"/>
        <v>1.0144543092959784</v>
      </c>
      <c r="R65">
        <v>2.93E-2</v>
      </c>
      <c r="S65">
        <v>2.2999999999999998</v>
      </c>
      <c r="T65" s="2">
        <f t="shared" si="5"/>
        <v>2.2999999999999998</v>
      </c>
      <c r="U65" s="2">
        <f t="shared" si="17"/>
        <v>2.2780279646751151</v>
      </c>
      <c r="V65">
        <v>0.14929999999999999</v>
      </c>
      <c r="W65">
        <v>13.53</v>
      </c>
      <c r="X65" s="2">
        <f t="shared" si="6"/>
        <v>13.53</v>
      </c>
      <c r="Y65" s="2">
        <f t="shared" si="18"/>
        <v>13.400747113936657</v>
      </c>
    </row>
    <row r="66" spans="1:25">
      <c r="A66" s="3" t="s">
        <v>575</v>
      </c>
      <c r="B66" s="3">
        <v>2</v>
      </c>
      <c r="C66">
        <f>62*9.81</f>
        <v>608.22</v>
      </c>
      <c r="D66" s="44">
        <v>1.66</v>
      </c>
      <c r="E66" s="3" t="s">
        <v>54</v>
      </c>
      <c r="F66">
        <v>3.9E-2</v>
      </c>
      <c r="G66">
        <v>1206.93</v>
      </c>
      <c r="H66" s="2">
        <f t="shared" si="0"/>
        <v>1.9843642103186347</v>
      </c>
      <c r="I66">
        <v>0.15</v>
      </c>
      <c r="J66">
        <v>995.04</v>
      </c>
      <c r="K66" s="2">
        <f t="shared" si="3"/>
        <v>1.6359869783959751</v>
      </c>
      <c r="L66">
        <v>5.0999999999999997E-2</v>
      </c>
      <c r="M66">
        <v>682.49749999999995</v>
      </c>
      <c r="N66" s="2">
        <f t="shared" si="4"/>
        <v>1.1221227516359211</v>
      </c>
      <c r="O66">
        <v>0.14699999999999999</v>
      </c>
      <c r="P66">
        <v>634.41579999999999</v>
      </c>
      <c r="Q66" s="2">
        <f t="shared" si="16"/>
        <v>1.0430696129689914</v>
      </c>
      <c r="R66">
        <v>1.2E-2</v>
      </c>
      <c r="S66">
        <v>1.64</v>
      </c>
      <c r="T66" s="2">
        <f t="shared" si="5"/>
        <v>1.64</v>
      </c>
      <c r="U66" s="2">
        <f t="shared" si="17"/>
        <v>1.6243329835074736</v>
      </c>
      <c r="V66">
        <v>0.183</v>
      </c>
      <c r="W66">
        <v>14.78</v>
      </c>
      <c r="X66" s="2">
        <f t="shared" si="6"/>
        <v>14.78</v>
      </c>
      <c r="Y66" s="2">
        <f t="shared" si="18"/>
        <v>14.638805790390524</v>
      </c>
    </row>
    <row r="67" spans="1:25">
      <c r="A67" s="3" t="s">
        <v>576</v>
      </c>
      <c r="B67" s="3">
        <v>2</v>
      </c>
      <c r="C67">
        <f>55.5*9.81</f>
        <v>544.45500000000004</v>
      </c>
      <c r="D67" s="44">
        <v>1.55</v>
      </c>
      <c r="E67" s="3" t="s">
        <v>55</v>
      </c>
      <c r="F67">
        <v>5.4300000000000001E-2</v>
      </c>
      <c r="G67">
        <v>818.15</v>
      </c>
      <c r="H67" s="2">
        <f t="shared" si="0"/>
        <v>1.5026953559063649</v>
      </c>
      <c r="I67">
        <v>0.1653</v>
      </c>
      <c r="J67">
        <v>882.75</v>
      </c>
      <c r="K67" s="2">
        <f t="shared" si="3"/>
        <v>1.6213461167589607</v>
      </c>
      <c r="L67">
        <v>5.1700000000000003E-2</v>
      </c>
      <c r="M67">
        <v>718.23770000000002</v>
      </c>
      <c r="N67" s="2">
        <f t="shared" si="4"/>
        <v>1.3191865259755167</v>
      </c>
      <c r="O67">
        <v>0.1731</v>
      </c>
      <c r="P67">
        <v>546.96519999999998</v>
      </c>
      <c r="Q67" s="2">
        <f t="shared" si="16"/>
        <v>1.0046104820416746</v>
      </c>
      <c r="R67">
        <v>5.6800000000000003E-2</v>
      </c>
      <c r="S67">
        <v>12.2</v>
      </c>
      <c r="T67" s="2">
        <f t="shared" si="5"/>
        <v>12.2</v>
      </c>
      <c r="U67" s="2">
        <f t="shared" si="17"/>
        <v>14.456599244998177</v>
      </c>
      <c r="V67">
        <v>0.16789999999999999</v>
      </c>
      <c r="W67">
        <v>15.51</v>
      </c>
      <c r="X67" s="2">
        <f t="shared" si="6"/>
        <v>15.51</v>
      </c>
      <c r="Y67" s="2">
        <f t="shared" si="18"/>
        <v>18.378840515567354</v>
      </c>
    </row>
    <row r="68" spans="1:25">
      <c r="A68" s="3" t="s">
        <v>577</v>
      </c>
      <c r="B68" s="3">
        <v>2</v>
      </c>
      <c r="C68">
        <f>55.5*9.81</f>
        <v>544.45500000000004</v>
      </c>
      <c r="D68" s="44">
        <v>1.55</v>
      </c>
      <c r="E68" s="3" t="s">
        <v>55</v>
      </c>
      <c r="F68">
        <v>7.4999999999999997E-2</v>
      </c>
      <c r="G68">
        <v>1103.42</v>
      </c>
      <c r="H68" s="2">
        <f t="shared" si="0"/>
        <v>2.0266505037147238</v>
      </c>
      <c r="K68" s="2"/>
      <c r="L68">
        <v>1.2500000000000001E-2</v>
      </c>
      <c r="M68">
        <v>25.3979</v>
      </c>
      <c r="N68" s="2">
        <f t="shared" ref="N68:N115" si="19">M68/C68</f>
        <v>4.664829967582261E-2</v>
      </c>
      <c r="Q68" s="2"/>
      <c r="R68">
        <v>1.4999999999999999E-2</v>
      </c>
      <c r="S68">
        <v>1.17</v>
      </c>
      <c r="T68" s="2">
        <f t="shared" si="5"/>
        <v>1.17</v>
      </c>
      <c r="U68" s="2">
        <f t="shared" si="17"/>
        <v>1.3864115669383497</v>
      </c>
      <c r="V68">
        <v>7.0000000000000007E-2</v>
      </c>
      <c r="W68">
        <v>22.11</v>
      </c>
      <c r="X68" s="2">
        <f t="shared" si="6"/>
        <v>22.11</v>
      </c>
      <c r="Y68" s="2">
        <f t="shared" si="18"/>
        <v>26.199623713681124</v>
      </c>
    </row>
    <row r="69" spans="1:25">
      <c r="A69" s="3" t="s">
        <v>578</v>
      </c>
      <c r="B69" s="3">
        <v>2</v>
      </c>
      <c r="C69">
        <f>55.5*9.81</f>
        <v>544.45500000000004</v>
      </c>
      <c r="D69" s="44">
        <v>1.55</v>
      </c>
      <c r="E69" s="3" t="s">
        <v>55</v>
      </c>
      <c r="F69">
        <v>6.4199999999999993E-2</v>
      </c>
      <c r="G69">
        <v>798.18</v>
      </c>
      <c r="H69" s="2">
        <f t="shared" ref="H69" si="20">G69/C69</f>
        <v>1.4660164751907869</v>
      </c>
      <c r="I69">
        <v>0.1779</v>
      </c>
      <c r="J69">
        <v>796.9</v>
      </c>
      <c r="K69" s="2">
        <f t="shared" ref="K69:K120" si="21">J69/C69</f>
        <v>1.4636655003627479</v>
      </c>
      <c r="L69">
        <v>6.13E-2</v>
      </c>
      <c r="M69">
        <v>637.08410000000003</v>
      </c>
      <c r="N69" s="2">
        <f t="shared" si="19"/>
        <v>1.1701317831593061</v>
      </c>
      <c r="O69">
        <v>0.18379999999999999</v>
      </c>
      <c r="P69">
        <v>511.03879999999998</v>
      </c>
      <c r="Q69" s="2">
        <f>P69/C69</f>
        <v>0.93862449605568865</v>
      </c>
      <c r="R69">
        <v>1.17E-2</v>
      </c>
      <c r="S69">
        <v>2.34</v>
      </c>
      <c r="T69" s="2">
        <f t="shared" ref="T69:T120" si="22">ABS(S69)</f>
        <v>2.34</v>
      </c>
      <c r="U69" s="2">
        <f t="shared" si="17"/>
        <v>2.7728231338766993</v>
      </c>
      <c r="V69">
        <v>0.1721</v>
      </c>
      <c r="W69">
        <v>13.1</v>
      </c>
      <c r="X69" s="2">
        <f t="shared" ref="X69:X120" si="23">ABS(W69)</f>
        <v>13.1</v>
      </c>
      <c r="Y69" s="2">
        <f t="shared" si="18"/>
        <v>15.5230696811046</v>
      </c>
    </row>
    <row r="70" spans="1:25">
      <c r="A70" s="3" t="s">
        <v>579</v>
      </c>
      <c r="B70" s="3">
        <v>2</v>
      </c>
      <c r="C70">
        <f>97*9.81</f>
        <v>951.57</v>
      </c>
      <c r="D70" s="44">
        <v>1.75</v>
      </c>
      <c r="E70" s="3" t="s">
        <v>56</v>
      </c>
      <c r="H70" s="2"/>
      <c r="I70">
        <v>0.1237</v>
      </c>
      <c r="J70">
        <v>1827.35</v>
      </c>
      <c r="K70" s="2">
        <f t="shared" si="21"/>
        <v>1.9203526803072815</v>
      </c>
      <c r="L70"/>
      <c r="M70"/>
      <c r="N70" s="2"/>
      <c r="O70">
        <v>0.1237</v>
      </c>
      <c r="P70">
        <v>1277.4384</v>
      </c>
      <c r="Q70" s="2">
        <f>P70/C70</f>
        <v>1.342453419086352</v>
      </c>
      <c r="R70">
        <v>3.73E-2</v>
      </c>
      <c r="S70">
        <v>-12.61</v>
      </c>
      <c r="T70" s="2">
        <f t="shared" si="22"/>
        <v>12.61</v>
      </c>
      <c r="U70" s="2">
        <f t="shared" si="17"/>
        <v>7.5724479394204147</v>
      </c>
      <c r="V70">
        <v>0.14230000000000001</v>
      </c>
      <c r="W70">
        <v>9.18</v>
      </c>
      <c r="X70" s="2">
        <f t="shared" si="23"/>
        <v>9.18</v>
      </c>
      <c r="Y70" s="2">
        <f t="shared" si="18"/>
        <v>5.5126940589912303</v>
      </c>
    </row>
    <row r="71" spans="1:25">
      <c r="A71" s="3" t="s">
        <v>580</v>
      </c>
      <c r="B71" s="3">
        <v>2</v>
      </c>
      <c r="C71">
        <f>97*9.81</f>
        <v>951.57</v>
      </c>
      <c r="D71" s="44">
        <v>1.75</v>
      </c>
      <c r="E71" s="3" t="s">
        <v>56</v>
      </c>
      <c r="H71" s="2"/>
      <c r="I71">
        <v>0.12820000000000001</v>
      </c>
      <c r="J71">
        <v>1997.8</v>
      </c>
      <c r="K71" s="2">
        <f t="shared" si="21"/>
        <v>2.0994777052660338</v>
      </c>
      <c r="L71"/>
      <c r="M71"/>
      <c r="N71" s="2"/>
      <c r="O71">
        <v>0.13270000000000001</v>
      </c>
      <c r="P71">
        <v>1448.3773000000001</v>
      </c>
      <c r="Q71" s="2">
        <f>P71/C71</f>
        <v>1.5220922265308912</v>
      </c>
      <c r="R71">
        <v>4.0500000000000001E-2</v>
      </c>
      <c r="S71">
        <v>-12.48</v>
      </c>
      <c r="T71" s="2">
        <f t="shared" si="22"/>
        <v>12.48</v>
      </c>
      <c r="U71" s="2">
        <f t="shared" si="17"/>
        <v>7.4943814658181429</v>
      </c>
      <c r="V71">
        <v>9.2299999999999993E-2</v>
      </c>
      <c r="W71">
        <v>12.45</v>
      </c>
      <c r="X71" s="2">
        <f t="shared" si="23"/>
        <v>12.45</v>
      </c>
      <c r="Y71" s="2">
        <f t="shared" si="18"/>
        <v>7.4763661257560798</v>
      </c>
    </row>
    <row r="72" spans="1:25">
      <c r="A72" s="3" t="s">
        <v>581</v>
      </c>
      <c r="B72" s="3">
        <v>2</v>
      </c>
      <c r="C72">
        <f>97*9.81</f>
        <v>951.57</v>
      </c>
      <c r="D72" s="44">
        <v>1.75</v>
      </c>
      <c r="E72" s="3" t="s">
        <v>56</v>
      </c>
      <c r="H72" s="2"/>
      <c r="I72">
        <v>0.13500000000000001</v>
      </c>
      <c r="J72">
        <v>1722.12</v>
      </c>
      <c r="K72" s="2">
        <f t="shared" si="21"/>
        <v>1.8097670166146471</v>
      </c>
      <c r="L72"/>
      <c r="M72"/>
      <c r="N72" s="2"/>
      <c r="O72">
        <v>0.14249999999999999</v>
      </c>
      <c r="P72">
        <v>1209.3206</v>
      </c>
      <c r="Q72" s="2">
        <f>P72/C72</f>
        <v>1.2708687747617096</v>
      </c>
      <c r="R72">
        <v>3.5000000000000003E-2</v>
      </c>
      <c r="S72">
        <v>-7.26</v>
      </c>
      <c r="T72" s="2">
        <f t="shared" si="22"/>
        <v>7.26</v>
      </c>
      <c r="U72" s="2">
        <f t="shared" si="17"/>
        <v>4.3597122950192091</v>
      </c>
      <c r="V72">
        <v>0.155</v>
      </c>
      <c r="W72">
        <v>16.920000000000002</v>
      </c>
      <c r="X72" s="2">
        <f t="shared" si="23"/>
        <v>16.920000000000002</v>
      </c>
      <c r="Y72" s="2">
        <f t="shared" si="18"/>
        <v>10.160651795003444</v>
      </c>
    </row>
    <row r="73" spans="1:25">
      <c r="A73" s="3"/>
      <c r="B73" s="3">
        <v>2</v>
      </c>
      <c r="C73">
        <f>88*9.81</f>
        <v>863.28000000000009</v>
      </c>
      <c r="D73" s="44">
        <v>1.81</v>
      </c>
      <c r="E73" s="3" t="s">
        <v>57</v>
      </c>
      <c r="H73" s="2"/>
      <c r="K73" s="2"/>
      <c r="N73" s="2"/>
      <c r="Q73" s="2"/>
      <c r="T73" s="2"/>
      <c r="U73" s="2"/>
      <c r="X73" s="2"/>
      <c r="Y73" s="2"/>
    </row>
    <row r="74" spans="1:25">
      <c r="A74" s="3"/>
      <c r="B74" s="3">
        <v>2</v>
      </c>
      <c r="C74">
        <f>88*9.81</f>
        <v>863.28000000000009</v>
      </c>
      <c r="D74" s="44">
        <v>1.81</v>
      </c>
      <c r="E74" s="3" t="s">
        <v>57</v>
      </c>
      <c r="H74" s="2"/>
      <c r="K74" s="2"/>
      <c r="N74" s="2"/>
      <c r="Q74" s="2"/>
      <c r="T74" s="2"/>
      <c r="U74" s="2"/>
      <c r="X74" s="2"/>
      <c r="Y74" s="2"/>
    </row>
    <row r="75" spans="1:25">
      <c r="A75" s="3"/>
      <c r="B75" s="3">
        <v>2</v>
      </c>
      <c r="C75">
        <f>88*9.81</f>
        <v>863.28000000000009</v>
      </c>
      <c r="D75" s="44">
        <v>1.81</v>
      </c>
      <c r="E75" s="3" t="s">
        <v>57</v>
      </c>
      <c r="H75" s="2"/>
      <c r="K75" s="2"/>
      <c r="N75" s="2"/>
      <c r="Q75" s="2"/>
      <c r="T75" s="2"/>
      <c r="U75" s="2"/>
      <c r="X75" s="2"/>
      <c r="Y75" s="2"/>
    </row>
    <row r="76" spans="1:25">
      <c r="A76" s="3" t="s">
        <v>582</v>
      </c>
      <c r="B76" s="3">
        <v>2</v>
      </c>
      <c r="C76">
        <f>115.5*9.81</f>
        <v>1133.0550000000001</v>
      </c>
      <c r="D76" s="44">
        <v>2.02</v>
      </c>
      <c r="E76" s="3" t="s">
        <v>58</v>
      </c>
      <c r="H76" s="2"/>
      <c r="I76">
        <v>7.3999999999999996E-2</v>
      </c>
      <c r="J76">
        <v>1918.88</v>
      </c>
      <c r="K76" s="2">
        <f t="shared" si="21"/>
        <v>1.6935453265728495</v>
      </c>
      <c r="L76"/>
      <c r="M76"/>
      <c r="N76" s="2"/>
      <c r="O76">
        <v>7.0900000000000005E-2</v>
      </c>
      <c r="P76">
        <v>1180.9725000000001</v>
      </c>
      <c r="Q76" s="2">
        <f t="shared" ref="Q76:Q83" si="24">P76/C76</f>
        <v>1.0422905331162211</v>
      </c>
      <c r="R76">
        <v>4.9299999999999997E-2</v>
      </c>
      <c r="S76">
        <v>6.26</v>
      </c>
      <c r="T76" s="2">
        <f t="shared" si="22"/>
        <v>6.26</v>
      </c>
      <c r="U76" s="2">
        <f t="shared" ref="U76:U102" si="25">ABS(T76/(C76*D76)*1000)</f>
        <v>2.7350922073421846</v>
      </c>
      <c r="V76">
        <v>0.19120000000000001</v>
      </c>
      <c r="W76">
        <v>20.97</v>
      </c>
      <c r="X76" s="2">
        <f t="shared" si="23"/>
        <v>20.97</v>
      </c>
      <c r="Y76" s="2">
        <f t="shared" ref="Y76:Y102" si="26">ABS(X76/(C76*D76)*1000)</f>
        <v>9.1621219789082442</v>
      </c>
    </row>
    <row r="77" spans="1:25">
      <c r="A77" s="3" t="s">
        <v>583</v>
      </c>
      <c r="B77" s="3">
        <v>2</v>
      </c>
      <c r="C77">
        <f>115.5*9.81</f>
        <v>1133.0550000000001</v>
      </c>
      <c r="D77" s="44">
        <v>2.02</v>
      </c>
      <c r="E77" s="3" t="s">
        <v>58</v>
      </c>
      <c r="H77" s="2"/>
      <c r="I77">
        <v>0.23250000000000001</v>
      </c>
      <c r="J77">
        <v>1553.16</v>
      </c>
      <c r="K77" s="2">
        <f t="shared" si="21"/>
        <v>1.370771939579279</v>
      </c>
      <c r="L77"/>
      <c r="M77"/>
      <c r="N77" s="2"/>
      <c r="O77">
        <v>0.09</v>
      </c>
      <c r="P77">
        <v>923.00980000000004</v>
      </c>
      <c r="Q77" s="2">
        <f t="shared" si="24"/>
        <v>0.81462047296909679</v>
      </c>
      <c r="R77">
        <v>1.8700000000000001E-2</v>
      </c>
      <c r="S77">
        <v>6.31</v>
      </c>
      <c r="T77" s="2">
        <f t="shared" si="22"/>
        <v>6.31</v>
      </c>
      <c r="U77" s="2">
        <f t="shared" si="25"/>
        <v>2.7569379917458763</v>
      </c>
      <c r="V77">
        <v>0.26250000000000001</v>
      </c>
      <c r="W77">
        <v>17.2</v>
      </c>
      <c r="X77" s="2">
        <f t="shared" si="23"/>
        <v>17.2</v>
      </c>
      <c r="Y77" s="2">
        <f t="shared" si="26"/>
        <v>7.5149498348699009</v>
      </c>
    </row>
    <row r="78" spans="1:25">
      <c r="A78" s="3" t="s">
        <v>584</v>
      </c>
      <c r="B78" s="3">
        <v>2</v>
      </c>
      <c r="C78">
        <f>115.5*9.81</f>
        <v>1133.0550000000001</v>
      </c>
      <c r="D78" s="44">
        <v>2.02</v>
      </c>
      <c r="E78" s="3" t="s">
        <v>58</v>
      </c>
      <c r="F78">
        <v>5.8099999999999999E-2</v>
      </c>
      <c r="G78">
        <v>2001.94</v>
      </c>
      <c r="H78" s="2">
        <f t="shared" ref="H78:H117" si="27">G78/C78</f>
        <v>1.7668515650167025</v>
      </c>
      <c r="I78">
        <v>0.16400000000000001</v>
      </c>
      <c r="J78">
        <v>1435.89</v>
      </c>
      <c r="K78" s="2">
        <f t="shared" si="21"/>
        <v>1.2672729920436343</v>
      </c>
      <c r="L78">
        <v>6.1499999999999999E-2</v>
      </c>
      <c r="M78">
        <v>1456.7705000000001</v>
      </c>
      <c r="N78" s="2">
        <f t="shared" si="19"/>
        <v>1.2857014884537821</v>
      </c>
      <c r="O78">
        <v>0.123</v>
      </c>
      <c r="P78">
        <v>854.48099999999999</v>
      </c>
      <c r="Q78" s="2">
        <f t="shared" si="24"/>
        <v>0.75413903120325132</v>
      </c>
      <c r="R78">
        <v>6.83E-2</v>
      </c>
      <c r="S78">
        <v>29.43</v>
      </c>
      <c r="T78" s="2">
        <f t="shared" si="22"/>
        <v>29.43</v>
      </c>
      <c r="U78" s="2">
        <f t="shared" si="25"/>
        <v>12.858428700012858</v>
      </c>
      <c r="V78">
        <v>0.123</v>
      </c>
      <c r="W78">
        <v>13.03</v>
      </c>
      <c r="X78" s="2">
        <f t="shared" si="23"/>
        <v>13.03</v>
      </c>
      <c r="Y78" s="2">
        <f t="shared" si="26"/>
        <v>5.6930114156020224</v>
      </c>
    </row>
    <row r="79" spans="1:25">
      <c r="A79" s="3" t="s">
        <v>585</v>
      </c>
      <c r="B79" s="3">
        <v>2</v>
      </c>
      <c r="C79">
        <f>99*9.91</f>
        <v>981.09</v>
      </c>
      <c r="D79" s="45">
        <v>1.87</v>
      </c>
      <c r="E79" s="3" t="s">
        <v>59</v>
      </c>
      <c r="H79" s="2"/>
      <c r="I79">
        <v>0.16800000000000001</v>
      </c>
      <c r="J79">
        <v>1655.53</v>
      </c>
      <c r="K79" s="2">
        <f t="shared" si="21"/>
        <v>1.6874394805777246</v>
      </c>
      <c r="L79"/>
      <c r="M79"/>
      <c r="N79" s="2"/>
      <c r="O79">
        <v>0.18129999999999999</v>
      </c>
      <c r="P79">
        <v>956.68380000000002</v>
      </c>
      <c r="Q79" s="2">
        <f t="shared" si="24"/>
        <v>0.97512338317585545</v>
      </c>
      <c r="R79">
        <v>3.73E-2</v>
      </c>
      <c r="S79">
        <v>-2.11</v>
      </c>
      <c r="T79" s="2">
        <f t="shared" si="22"/>
        <v>2.11</v>
      </c>
      <c r="U79" s="2">
        <f t="shared" si="25"/>
        <v>1.1500904565221384</v>
      </c>
      <c r="V79">
        <v>0.18129999999999999</v>
      </c>
      <c r="W79">
        <v>19.27</v>
      </c>
      <c r="X79" s="2">
        <f t="shared" si="23"/>
        <v>19.27</v>
      </c>
      <c r="Y79" s="2">
        <f t="shared" si="26"/>
        <v>10.503432747479435</v>
      </c>
    </row>
    <row r="80" spans="1:25">
      <c r="A80" s="3" t="s">
        <v>586</v>
      </c>
      <c r="B80" s="3">
        <v>2</v>
      </c>
      <c r="C80">
        <f>99*9.91</f>
        <v>981.09</v>
      </c>
      <c r="D80" s="45">
        <v>1.87</v>
      </c>
      <c r="E80" s="3" t="s">
        <v>59</v>
      </c>
      <c r="H80" s="2"/>
      <c r="I80">
        <v>0.14979999999999999</v>
      </c>
      <c r="J80">
        <v>2106.9</v>
      </c>
      <c r="K80" s="2">
        <f t="shared" si="21"/>
        <v>2.1475094028070818</v>
      </c>
      <c r="L80"/>
      <c r="M80"/>
      <c r="N80" s="2"/>
      <c r="O80">
        <v>0.15240000000000001</v>
      </c>
      <c r="P80">
        <v>1396.5347999999999</v>
      </c>
      <c r="Q80" s="2">
        <f t="shared" si="24"/>
        <v>1.4234522826651987</v>
      </c>
      <c r="R80">
        <v>5.4300000000000001E-2</v>
      </c>
      <c r="S80">
        <v>-9.1199999999999992</v>
      </c>
      <c r="T80" s="2">
        <f t="shared" si="22"/>
        <v>9.1199999999999992</v>
      </c>
      <c r="U80" s="2">
        <f t="shared" si="25"/>
        <v>4.9710070916975839</v>
      </c>
      <c r="V80">
        <v>0.1653</v>
      </c>
      <c r="W80">
        <v>17.440000000000001</v>
      </c>
      <c r="X80" s="2">
        <f t="shared" si="23"/>
        <v>17.440000000000001</v>
      </c>
      <c r="Y80" s="2">
        <f t="shared" si="26"/>
        <v>9.5059609297374852</v>
      </c>
    </row>
    <row r="81" spans="1:25">
      <c r="A81" s="3" t="s">
        <v>587</v>
      </c>
      <c r="B81" s="3">
        <v>2</v>
      </c>
      <c r="C81">
        <f>99*9.91</f>
        <v>981.09</v>
      </c>
      <c r="D81" s="45">
        <v>1.87</v>
      </c>
      <c r="E81" s="3" t="s">
        <v>59</v>
      </c>
      <c r="H81" s="2"/>
      <c r="I81">
        <v>0.1573</v>
      </c>
      <c r="J81">
        <v>1890.59</v>
      </c>
      <c r="K81" s="2">
        <f t="shared" si="21"/>
        <v>1.9270301399463861</v>
      </c>
      <c r="L81"/>
      <c r="M81"/>
      <c r="N81" s="2"/>
      <c r="O81">
        <v>0.1653</v>
      </c>
      <c r="P81">
        <v>1090.3079</v>
      </c>
      <c r="Q81" s="2">
        <f t="shared" si="24"/>
        <v>1.1113230182755913</v>
      </c>
      <c r="R81">
        <v>0.04</v>
      </c>
      <c r="S81">
        <v>-5.28</v>
      </c>
      <c r="T81" s="2">
        <f t="shared" si="22"/>
        <v>5.28</v>
      </c>
      <c r="U81" s="2">
        <f t="shared" si="25"/>
        <v>2.8779514741407071</v>
      </c>
      <c r="V81">
        <v>0.16800000000000001</v>
      </c>
      <c r="W81">
        <v>32.229999999999997</v>
      </c>
      <c r="X81" s="2">
        <f t="shared" si="23"/>
        <v>32.229999999999997</v>
      </c>
      <c r="Y81" s="2">
        <f t="shared" si="26"/>
        <v>17.567495456733894</v>
      </c>
    </row>
    <row r="82" spans="1:25">
      <c r="A82" s="3" t="s">
        <v>588</v>
      </c>
      <c r="B82" s="3">
        <v>3</v>
      </c>
      <c r="C82">
        <f>81.7*9.81</f>
        <v>801.47700000000009</v>
      </c>
      <c r="D82" s="45">
        <v>1.74</v>
      </c>
      <c r="E82" s="3" t="s">
        <v>48</v>
      </c>
      <c r="F82">
        <v>5.67E-2</v>
      </c>
      <c r="G82">
        <v>1465.06</v>
      </c>
      <c r="H82" s="2">
        <f t="shared" si="27"/>
        <v>1.8279501470410253</v>
      </c>
      <c r="I82">
        <v>0.14729999999999999</v>
      </c>
      <c r="J82">
        <v>1440.82</v>
      </c>
      <c r="K82" s="2">
        <f t="shared" si="21"/>
        <v>1.7977059853245942</v>
      </c>
      <c r="L82">
        <v>5.9499999999999997E-2</v>
      </c>
      <c r="M82">
        <v>1015.6784</v>
      </c>
      <c r="N82" s="2">
        <f t="shared" si="19"/>
        <v>1.2672583243187263</v>
      </c>
      <c r="O82">
        <v>0.1303</v>
      </c>
      <c r="P82">
        <v>831.88229999999999</v>
      </c>
      <c r="Q82" s="2">
        <f t="shared" si="24"/>
        <v>1.0379365845807178</v>
      </c>
      <c r="R82">
        <v>5.7000000000000002E-3</v>
      </c>
      <c r="S82">
        <v>0.57999999999999996</v>
      </c>
      <c r="T82" s="2">
        <f t="shared" si="22"/>
        <v>0.57999999999999996</v>
      </c>
      <c r="U82" s="2">
        <f t="shared" si="25"/>
        <v>0.41589881348227492</v>
      </c>
      <c r="V82">
        <v>0.153</v>
      </c>
      <c r="W82">
        <v>22.47</v>
      </c>
      <c r="X82" s="2">
        <f t="shared" si="23"/>
        <v>22.47</v>
      </c>
      <c r="Y82" s="2">
        <f t="shared" si="26"/>
        <v>16.112493687839169</v>
      </c>
    </row>
    <row r="83" spans="1:25">
      <c r="A83" s="3" t="s">
        <v>589</v>
      </c>
      <c r="B83" s="3">
        <v>3</v>
      </c>
      <c r="C83">
        <f>81.7*9.81</f>
        <v>801.47700000000009</v>
      </c>
      <c r="D83" s="45">
        <v>1.74</v>
      </c>
      <c r="E83" s="3" t="s">
        <v>48</v>
      </c>
      <c r="F83">
        <v>4.65E-2</v>
      </c>
      <c r="G83">
        <v>1582.86</v>
      </c>
      <c r="H83" s="2">
        <f t="shared" si="27"/>
        <v>1.9749287877256612</v>
      </c>
      <c r="I83">
        <v>0.12139999999999999</v>
      </c>
      <c r="J83">
        <v>1521</v>
      </c>
      <c r="K83" s="2">
        <f t="shared" si="21"/>
        <v>1.8977462859196206</v>
      </c>
      <c r="L83">
        <v>5.4300000000000001E-2</v>
      </c>
      <c r="M83">
        <v>1296.8958</v>
      </c>
      <c r="N83" s="2">
        <f t="shared" si="19"/>
        <v>1.6181322732904373</v>
      </c>
      <c r="O83">
        <v>0.1137</v>
      </c>
      <c r="P83">
        <v>1056.6257000000001</v>
      </c>
      <c r="Q83" s="2">
        <f t="shared" si="24"/>
        <v>1.3183481247746347</v>
      </c>
      <c r="R83">
        <v>2.07E-2</v>
      </c>
      <c r="S83">
        <v>1.25</v>
      </c>
      <c r="T83" s="2">
        <f t="shared" si="22"/>
        <v>1.25</v>
      </c>
      <c r="U83" s="2">
        <f t="shared" si="25"/>
        <v>0.89633364974628216</v>
      </c>
      <c r="V83">
        <v>6.9800000000000001E-2</v>
      </c>
      <c r="W83">
        <v>22.45</v>
      </c>
      <c r="X83" s="2">
        <f t="shared" si="23"/>
        <v>22.45</v>
      </c>
      <c r="Y83" s="2">
        <f t="shared" si="26"/>
        <v>16.098152349443229</v>
      </c>
    </row>
    <row r="84" spans="1:25">
      <c r="A84" s="3" t="s">
        <v>590</v>
      </c>
      <c r="B84" s="3">
        <v>3</v>
      </c>
      <c r="C84">
        <f>81.7*9.81</f>
        <v>801.47700000000009</v>
      </c>
      <c r="D84" s="45">
        <v>1.74</v>
      </c>
      <c r="E84" s="3" t="s">
        <v>48</v>
      </c>
      <c r="F84">
        <v>4.2000000000000003E-2</v>
      </c>
      <c r="G84">
        <v>1628.51</v>
      </c>
      <c r="H84" s="2">
        <f t="shared" si="27"/>
        <v>2.031886130232059</v>
      </c>
      <c r="I84">
        <v>9.5699999999999993E-2</v>
      </c>
      <c r="J84">
        <v>1568.84</v>
      </c>
      <c r="K84" s="2">
        <f t="shared" si="21"/>
        <v>1.9574360836305966</v>
      </c>
      <c r="L84">
        <v>4.6699999999999998E-2</v>
      </c>
      <c r="M84">
        <v>1407.6428000000001</v>
      </c>
      <c r="N84" s="2">
        <f t="shared" si="19"/>
        <v>1.7563109109806019</v>
      </c>
      <c r="Q84" s="2"/>
      <c r="R84">
        <v>2.3300000000000001E-2</v>
      </c>
      <c r="S84">
        <v>-3.11</v>
      </c>
      <c r="T84" s="2">
        <f t="shared" si="22"/>
        <v>3.11</v>
      </c>
      <c r="U84" s="2">
        <f t="shared" si="25"/>
        <v>2.2300781205687503</v>
      </c>
      <c r="V84">
        <v>6.0699999999999997E-2</v>
      </c>
      <c r="W84">
        <v>24.07</v>
      </c>
      <c r="X84" s="2">
        <f t="shared" si="23"/>
        <v>24.07</v>
      </c>
      <c r="Y84" s="2">
        <f t="shared" si="26"/>
        <v>17.259800759514413</v>
      </c>
    </row>
    <row r="85" spans="1:25">
      <c r="A85" s="3" t="s">
        <v>591</v>
      </c>
      <c r="B85" s="3">
        <v>3</v>
      </c>
      <c r="C85">
        <f>75.5*9.81</f>
        <v>740.65500000000009</v>
      </c>
      <c r="D85" s="44">
        <v>1.78</v>
      </c>
      <c r="E85" s="3" t="s">
        <v>49</v>
      </c>
      <c r="F85">
        <v>5.7500000000000002E-2</v>
      </c>
      <c r="G85">
        <v>1585.35</v>
      </c>
      <c r="H85" s="2">
        <f t="shared" si="27"/>
        <v>2.1404702594325289</v>
      </c>
      <c r="I85">
        <v>0.184</v>
      </c>
      <c r="J85">
        <v>1189.6500000000001</v>
      </c>
      <c r="K85" s="2">
        <f t="shared" si="21"/>
        <v>1.6062134192032727</v>
      </c>
      <c r="L85">
        <v>6.5199999999999994E-2</v>
      </c>
      <c r="M85">
        <v>982.37459999999999</v>
      </c>
      <c r="N85" s="2">
        <f t="shared" si="19"/>
        <v>1.3263592360815764</v>
      </c>
      <c r="O85">
        <v>0.1227</v>
      </c>
      <c r="P85">
        <v>766.47929999999997</v>
      </c>
      <c r="Q85" s="2">
        <f t="shared" ref="Q85:Q90" si="28">P85/C85</f>
        <v>1.0348668408368267</v>
      </c>
      <c r="R85">
        <v>5.7500000000000002E-2</v>
      </c>
      <c r="S85">
        <v>-7.37</v>
      </c>
      <c r="T85" s="2">
        <f t="shared" si="22"/>
        <v>7.37</v>
      </c>
      <c r="U85" s="2">
        <f t="shared" si="25"/>
        <v>5.5902538134519402</v>
      </c>
      <c r="V85">
        <v>0.1227</v>
      </c>
      <c r="W85">
        <v>-4.4400000000000004</v>
      </c>
      <c r="X85" s="2">
        <f t="shared" si="23"/>
        <v>4.4400000000000004</v>
      </c>
      <c r="Y85" s="2">
        <f t="shared" si="26"/>
        <v>3.3678055538299345</v>
      </c>
    </row>
    <row r="86" spans="1:25">
      <c r="A86" s="3" t="s">
        <v>592</v>
      </c>
      <c r="B86" s="3">
        <v>3</v>
      </c>
      <c r="C86">
        <f>75.5*9.81</f>
        <v>740.65500000000009</v>
      </c>
      <c r="D86" s="44">
        <v>1.78</v>
      </c>
      <c r="E86" s="3" t="s">
        <v>49</v>
      </c>
      <c r="F86">
        <v>6.13E-2</v>
      </c>
      <c r="G86">
        <v>905.76</v>
      </c>
      <c r="H86" s="2">
        <f t="shared" si="27"/>
        <v>1.2229175527067258</v>
      </c>
      <c r="I86">
        <v>0.16869999999999999</v>
      </c>
      <c r="J86">
        <v>1026.23</v>
      </c>
      <c r="K86" s="2">
        <f t="shared" si="21"/>
        <v>1.38557087982934</v>
      </c>
      <c r="L86">
        <v>5.7500000000000002E-2</v>
      </c>
      <c r="M86">
        <v>611.29560000000004</v>
      </c>
      <c r="N86" s="2">
        <f t="shared" si="19"/>
        <v>0.82534459363671342</v>
      </c>
      <c r="O86">
        <v>0.14180000000000001</v>
      </c>
      <c r="P86">
        <v>537.4239</v>
      </c>
      <c r="Q86" s="2">
        <f t="shared" si="28"/>
        <v>0.72560625392389166</v>
      </c>
      <c r="R86">
        <v>7.2800000000000004E-2</v>
      </c>
      <c r="S86">
        <v>7.63</v>
      </c>
      <c r="T86" s="2">
        <f t="shared" si="22"/>
        <v>7.63</v>
      </c>
      <c r="U86" s="2">
        <f t="shared" si="25"/>
        <v>5.7874676521897284</v>
      </c>
      <c r="V86">
        <v>0.1227</v>
      </c>
      <c r="W86">
        <v>6.96</v>
      </c>
      <c r="X86" s="2">
        <f t="shared" si="23"/>
        <v>6.96</v>
      </c>
      <c r="Y86" s="2">
        <f t="shared" si="26"/>
        <v>5.2792627600577342</v>
      </c>
    </row>
    <row r="87" spans="1:25">
      <c r="A87" s="3" t="s">
        <v>593</v>
      </c>
      <c r="B87" s="3">
        <v>3</v>
      </c>
      <c r="C87">
        <f>75.5*9.81</f>
        <v>740.65500000000009</v>
      </c>
      <c r="D87" s="44">
        <v>1.78</v>
      </c>
      <c r="E87" s="3" t="s">
        <v>49</v>
      </c>
      <c r="F87">
        <v>3.6700000000000003E-2</v>
      </c>
      <c r="G87">
        <v>1207.6400000000001</v>
      </c>
      <c r="H87" s="2">
        <f t="shared" si="27"/>
        <v>1.6305027306910775</v>
      </c>
      <c r="I87">
        <v>0.11</v>
      </c>
      <c r="J87">
        <v>1213.71</v>
      </c>
      <c r="K87" s="2">
        <f t="shared" si="21"/>
        <v>1.6386981793142554</v>
      </c>
      <c r="L87">
        <v>0.04</v>
      </c>
      <c r="M87">
        <v>804.72550000000001</v>
      </c>
      <c r="N87" s="2">
        <f t="shared" si="19"/>
        <v>1.0865051879755081</v>
      </c>
      <c r="O87">
        <v>0.11</v>
      </c>
      <c r="P87">
        <v>840.73770000000002</v>
      </c>
      <c r="Q87" s="2">
        <f t="shared" si="28"/>
        <v>1.1351272859833526</v>
      </c>
      <c r="R87">
        <v>3.6700000000000003E-2</v>
      </c>
      <c r="S87">
        <v>-9.83</v>
      </c>
      <c r="T87" s="2">
        <f t="shared" si="22"/>
        <v>9.83</v>
      </c>
      <c r="U87" s="2">
        <f t="shared" si="25"/>
        <v>7.4562001338171733</v>
      </c>
      <c r="V87">
        <v>0.22</v>
      </c>
      <c r="W87">
        <v>6.63</v>
      </c>
      <c r="X87" s="2">
        <f t="shared" si="23"/>
        <v>6.63</v>
      </c>
      <c r="Y87" s="2">
        <f t="shared" si="26"/>
        <v>5.0289528878136176</v>
      </c>
    </row>
    <row r="88" spans="1:25">
      <c r="A88" s="3" t="s">
        <v>594</v>
      </c>
      <c r="B88" s="3">
        <v>3</v>
      </c>
      <c r="C88">
        <f>72*9.81</f>
        <v>706.32</v>
      </c>
      <c r="D88" s="44">
        <v>1.7</v>
      </c>
      <c r="E88" s="3" t="s">
        <v>50</v>
      </c>
      <c r="F88">
        <v>0.02</v>
      </c>
      <c r="G88">
        <v>28.44</v>
      </c>
      <c r="H88" s="2">
        <f t="shared" si="27"/>
        <v>4.0265035677879715E-2</v>
      </c>
      <c r="I88">
        <v>9.3299999999999994E-2</v>
      </c>
      <c r="J88">
        <v>1131.72</v>
      </c>
      <c r="K88" s="2">
        <f t="shared" si="21"/>
        <v>1.6022765885151204</v>
      </c>
      <c r="L88">
        <v>0.04</v>
      </c>
      <c r="M88">
        <v>8.8391999999999999</v>
      </c>
      <c r="N88" s="2">
        <f t="shared" si="19"/>
        <v>1.2514441046551137E-2</v>
      </c>
      <c r="O88">
        <v>9.3299999999999994E-2</v>
      </c>
      <c r="P88">
        <v>964.07420000000002</v>
      </c>
      <c r="Q88" s="2">
        <f t="shared" si="28"/>
        <v>1.3649255295050402</v>
      </c>
      <c r="R88">
        <v>5.33E-2</v>
      </c>
      <c r="S88">
        <v>2.79</v>
      </c>
      <c r="T88" s="2">
        <f t="shared" si="22"/>
        <v>2.79</v>
      </c>
      <c r="U88" s="2">
        <f t="shared" si="25"/>
        <v>2.3235593931762306</v>
      </c>
      <c r="V88">
        <v>9.6699999999999994E-2</v>
      </c>
      <c r="W88">
        <v>16.5</v>
      </c>
      <c r="X88" s="2">
        <f t="shared" si="23"/>
        <v>16.5</v>
      </c>
      <c r="Y88" s="2">
        <f t="shared" si="26"/>
        <v>13.741480282225018</v>
      </c>
    </row>
    <row r="89" spans="1:25">
      <c r="A89" s="3" t="s">
        <v>595</v>
      </c>
      <c r="B89" s="3">
        <v>3</v>
      </c>
      <c r="C89">
        <f>72*9.81</f>
        <v>706.32</v>
      </c>
      <c r="D89" s="44">
        <v>1.7</v>
      </c>
      <c r="E89" s="3" t="s">
        <v>50</v>
      </c>
      <c r="F89">
        <v>2.2800000000000001E-2</v>
      </c>
      <c r="G89">
        <v>23.95</v>
      </c>
      <c r="H89" s="2">
        <f t="shared" si="27"/>
        <v>3.3908143617623739E-2</v>
      </c>
      <c r="I89">
        <v>0.1983</v>
      </c>
      <c r="J89">
        <v>1107.44</v>
      </c>
      <c r="K89" s="2">
        <f t="shared" si="21"/>
        <v>1.5679012345679011</v>
      </c>
      <c r="L89">
        <v>3.9E-2</v>
      </c>
      <c r="M89">
        <v>3.0992999999999999</v>
      </c>
      <c r="N89" s="2">
        <f t="shared" si="19"/>
        <v>4.3879544682296975E-3</v>
      </c>
      <c r="O89">
        <v>0.1008</v>
      </c>
      <c r="P89">
        <v>854.46720000000005</v>
      </c>
      <c r="Q89" s="2">
        <f t="shared" si="28"/>
        <v>1.2097451580020386</v>
      </c>
      <c r="R89">
        <v>7.1499999999999994E-2</v>
      </c>
      <c r="S89">
        <v>-2.83</v>
      </c>
      <c r="T89" s="2">
        <f t="shared" si="22"/>
        <v>2.83</v>
      </c>
      <c r="U89" s="2">
        <f t="shared" si="25"/>
        <v>2.3568720726482915</v>
      </c>
      <c r="V89">
        <v>0.10730000000000001</v>
      </c>
      <c r="W89">
        <v>20.13</v>
      </c>
      <c r="X89" s="2">
        <f t="shared" si="23"/>
        <v>20.13</v>
      </c>
      <c r="Y89" s="2">
        <f t="shared" si="26"/>
        <v>16.764605944314521</v>
      </c>
    </row>
    <row r="90" spans="1:25">
      <c r="A90" s="3" t="s">
        <v>596</v>
      </c>
      <c r="B90" s="3">
        <v>3</v>
      </c>
      <c r="C90">
        <f>72*9.81</f>
        <v>706.32</v>
      </c>
      <c r="D90" s="44">
        <v>1.7</v>
      </c>
      <c r="E90" s="3" t="s">
        <v>50</v>
      </c>
      <c r="F90">
        <v>1.4999999999999999E-2</v>
      </c>
      <c r="G90">
        <v>20.55</v>
      </c>
      <c r="H90" s="2">
        <f t="shared" si="27"/>
        <v>2.9094461433910975E-2</v>
      </c>
      <c r="I90">
        <v>8.6999999999999994E-2</v>
      </c>
      <c r="J90">
        <v>1116.23</v>
      </c>
      <c r="K90" s="2">
        <f t="shared" si="21"/>
        <v>1.5803460188016762</v>
      </c>
      <c r="L90"/>
      <c r="M90"/>
      <c r="N90" s="2"/>
      <c r="O90">
        <v>8.1000000000000003E-2</v>
      </c>
      <c r="P90">
        <v>916.32770000000005</v>
      </c>
      <c r="Q90" s="2">
        <f t="shared" si="28"/>
        <v>1.2973265658624986</v>
      </c>
      <c r="R90">
        <v>5.0999999999999997E-2</v>
      </c>
      <c r="S90">
        <v>-2.1</v>
      </c>
      <c r="T90" s="2">
        <f t="shared" si="22"/>
        <v>2.1</v>
      </c>
      <c r="U90" s="2">
        <f t="shared" si="25"/>
        <v>1.7489156722831845</v>
      </c>
      <c r="V90">
        <v>8.4000000000000005E-2</v>
      </c>
      <c r="W90">
        <v>9.27</v>
      </c>
      <c r="X90" s="2">
        <f t="shared" si="23"/>
        <v>9.27</v>
      </c>
      <c r="Y90" s="2">
        <f t="shared" si="26"/>
        <v>7.7202134676500558</v>
      </c>
    </row>
    <row r="91" spans="1:25">
      <c r="A91" s="3" t="s">
        <v>597</v>
      </c>
      <c r="B91" s="3">
        <v>3</v>
      </c>
      <c r="C91">
        <f>78*9.81</f>
        <v>765.18000000000006</v>
      </c>
      <c r="D91" s="44">
        <v>1.8</v>
      </c>
      <c r="E91" s="3" t="s">
        <v>51</v>
      </c>
      <c r="F91">
        <v>5.1799999999999999E-2</v>
      </c>
      <c r="G91">
        <v>1508.03</v>
      </c>
      <c r="H91" s="2">
        <f t="shared" si="27"/>
        <v>1.9708173240283331</v>
      </c>
      <c r="I91" s="3">
        <v>0.1013</v>
      </c>
      <c r="J91" s="3">
        <v>1053</v>
      </c>
      <c r="K91" s="2">
        <f t="shared" si="21"/>
        <v>1.3761467889908257</v>
      </c>
      <c r="L91"/>
      <c r="M91"/>
      <c r="N91" s="2"/>
      <c r="Q91" s="2"/>
      <c r="R91">
        <v>3.5999999999999997E-2</v>
      </c>
      <c r="S91">
        <v>-2.98</v>
      </c>
      <c r="T91" s="2">
        <f t="shared" si="22"/>
        <v>2.98</v>
      </c>
      <c r="U91" s="2">
        <f t="shared" si="25"/>
        <v>2.1636158231469138</v>
      </c>
      <c r="V91">
        <v>6.7500000000000004E-2</v>
      </c>
      <c r="W91">
        <v>6.84</v>
      </c>
      <c r="X91" s="2">
        <f t="shared" si="23"/>
        <v>6.84</v>
      </c>
      <c r="Y91" s="2">
        <f t="shared" si="26"/>
        <v>4.9661517551425804</v>
      </c>
    </row>
    <row r="92" spans="1:25">
      <c r="A92" s="3" t="s">
        <v>598</v>
      </c>
      <c r="B92" s="3">
        <v>3</v>
      </c>
      <c r="C92">
        <f>78*9.81</f>
        <v>765.18000000000006</v>
      </c>
      <c r="D92" s="44">
        <v>1.8</v>
      </c>
      <c r="E92" s="3" t="s">
        <v>51</v>
      </c>
      <c r="F92">
        <v>7.0000000000000007E-2</v>
      </c>
      <c r="G92">
        <v>1212.67</v>
      </c>
      <c r="H92" s="2">
        <f t="shared" si="27"/>
        <v>1.5848166444496719</v>
      </c>
      <c r="I92" s="3">
        <v>0.115</v>
      </c>
      <c r="J92" s="3">
        <v>1211</v>
      </c>
      <c r="K92" s="2">
        <f t="shared" si="21"/>
        <v>1.5826341514414908</v>
      </c>
      <c r="L92"/>
      <c r="M92"/>
      <c r="N92" s="2"/>
      <c r="Q92" s="2"/>
      <c r="R92">
        <v>3.7499999999999999E-2</v>
      </c>
      <c r="S92">
        <v>-6.76</v>
      </c>
      <c r="T92" s="2">
        <f t="shared" si="22"/>
        <v>6.76</v>
      </c>
      <c r="U92" s="2">
        <f t="shared" si="25"/>
        <v>4.9080681088836027</v>
      </c>
      <c r="V92">
        <v>0.09</v>
      </c>
      <c r="W92">
        <v>14.52</v>
      </c>
      <c r="X92" s="2">
        <f t="shared" si="23"/>
        <v>14.52</v>
      </c>
      <c r="Y92" s="2">
        <f t="shared" si="26"/>
        <v>10.542181796004424</v>
      </c>
    </row>
    <row r="93" spans="1:25">
      <c r="A93" s="3" t="s">
        <v>599</v>
      </c>
      <c r="B93" s="3">
        <v>3</v>
      </c>
      <c r="C93">
        <f>78*9.81</f>
        <v>765.18000000000006</v>
      </c>
      <c r="D93" s="44">
        <v>1.8</v>
      </c>
      <c r="E93" s="3" t="s">
        <v>51</v>
      </c>
      <c r="F93">
        <v>5.8299999999999998E-2</v>
      </c>
      <c r="G93">
        <v>1095.07</v>
      </c>
      <c r="H93" s="2">
        <f t="shared" si="27"/>
        <v>1.4311273164484171</v>
      </c>
      <c r="I93" s="3">
        <v>0.115</v>
      </c>
      <c r="J93" s="3">
        <v>1211</v>
      </c>
      <c r="K93" s="2">
        <f t="shared" si="21"/>
        <v>1.5826341514414908</v>
      </c>
      <c r="L93"/>
      <c r="M93"/>
      <c r="N93" s="2"/>
      <c r="Q93" s="2"/>
      <c r="R93">
        <v>3.3300000000000003E-2</v>
      </c>
      <c r="S93">
        <v>-2.0099999999999998</v>
      </c>
      <c r="T93" s="2">
        <f t="shared" si="22"/>
        <v>2.0099999999999998</v>
      </c>
      <c r="U93" s="2">
        <f t="shared" si="25"/>
        <v>1.4593516122568109</v>
      </c>
      <c r="V93">
        <v>6.25E-2</v>
      </c>
      <c r="W93">
        <v>20.85</v>
      </c>
      <c r="X93" s="2">
        <f t="shared" si="23"/>
        <v>20.85</v>
      </c>
      <c r="Y93" s="2">
        <f t="shared" si="26"/>
        <v>15.138050306246026</v>
      </c>
    </row>
    <row r="94" spans="1:25">
      <c r="A94" s="3" t="s">
        <v>600</v>
      </c>
      <c r="B94" s="3">
        <v>3</v>
      </c>
      <c r="C94">
        <f>85*9.81</f>
        <v>833.85</v>
      </c>
      <c r="D94" s="44">
        <v>1.95</v>
      </c>
      <c r="E94" s="3" t="s">
        <v>90</v>
      </c>
      <c r="F94">
        <v>5.8299999999999998E-2</v>
      </c>
      <c r="G94">
        <v>1392.65</v>
      </c>
      <c r="H94" s="2">
        <f t="shared" si="27"/>
        <v>1.6701445104035499</v>
      </c>
      <c r="I94">
        <v>0.1663</v>
      </c>
      <c r="J94">
        <v>1521.69</v>
      </c>
      <c r="K94" s="2">
        <f t="shared" si="21"/>
        <v>1.8248965641302393</v>
      </c>
      <c r="L94">
        <v>6.4199999999999993E-2</v>
      </c>
      <c r="M94">
        <v>1197.6125999999999</v>
      </c>
      <c r="N94" s="2">
        <f t="shared" si="19"/>
        <v>1.4362446483180427</v>
      </c>
      <c r="O94">
        <v>0.1663</v>
      </c>
      <c r="P94">
        <v>986.35519999999997</v>
      </c>
      <c r="Q94" s="2">
        <f>P94/C94</f>
        <v>1.1828928464352102</v>
      </c>
      <c r="R94">
        <v>3.5000000000000003E-2</v>
      </c>
      <c r="S94">
        <v>-7.75</v>
      </c>
      <c r="T94" s="2">
        <f t="shared" si="22"/>
        <v>7.75</v>
      </c>
      <c r="U94" s="2">
        <f t="shared" si="25"/>
        <v>4.7662756783102171</v>
      </c>
      <c r="V94">
        <v>7.2900000000000006E-2</v>
      </c>
      <c r="W94">
        <v>25.11</v>
      </c>
      <c r="X94" s="2">
        <f t="shared" si="23"/>
        <v>25.11</v>
      </c>
      <c r="Y94" s="2">
        <f t="shared" si="26"/>
        <v>15.442733197725104</v>
      </c>
    </row>
    <row r="95" spans="1:25">
      <c r="A95" s="3" t="s">
        <v>601</v>
      </c>
      <c r="B95" s="3">
        <v>3</v>
      </c>
      <c r="C95">
        <f>85*9.81</f>
        <v>833.85</v>
      </c>
      <c r="D95" s="44">
        <v>1.95</v>
      </c>
      <c r="E95" s="3" t="s">
        <v>90</v>
      </c>
      <c r="F95">
        <v>6.13E-2</v>
      </c>
      <c r="G95">
        <v>1491.58</v>
      </c>
      <c r="H95" s="2">
        <f t="shared" si="27"/>
        <v>1.7887869520897042</v>
      </c>
      <c r="I95">
        <v>0.16919999999999999</v>
      </c>
      <c r="J95">
        <v>1566.93</v>
      </c>
      <c r="K95" s="2">
        <f t="shared" si="21"/>
        <v>1.8791509264256161</v>
      </c>
      <c r="L95"/>
      <c r="M95"/>
      <c r="N95" s="2"/>
      <c r="Q95" s="2"/>
      <c r="R95">
        <v>2.63E-2</v>
      </c>
      <c r="S95">
        <v>-6.48</v>
      </c>
      <c r="T95" s="2">
        <f t="shared" si="22"/>
        <v>6.48</v>
      </c>
      <c r="U95" s="2">
        <f t="shared" si="25"/>
        <v>3.9852214703806723</v>
      </c>
      <c r="V95">
        <v>0.15459999999999999</v>
      </c>
      <c r="W95">
        <v>23.44</v>
      </c>
      <c r="X95" s="2">
        <f t="shared" si="23"/>
        <v>23.44</v>
      </c>
      <c r="Y95" s="2">
        <f t="shared" si="26"/>
        <v>14.415677664463418</v>
      </c>
    </row>
    <row r="96" spans="1:25">
      <c r="A96" s="3" t="s">
        <v>602</v>
      </c>
      <c r="B96" s="3">
        <v>3</v>
      </c>
      <c r="C96">
        <f>85*9.81</f>
        <v>833.85</v>
      </c>
      <c r="D96" s="44">
        <v>1.95</v>
      </c>
      <c r="E96" s="3" t="s">
        <v>90</v>
      </c>
      <c r="F96">
        <v>5.67E-2</v>
      </c>
      <c r="G96">
        <v>1327.29</v>
      </c>
      <c r="H96" s="2">
        <f t="shared" si="27"/>
        <v>1.5917611081129699</v>
      </c>
      <c r="I96">
        <v>0.1867</v>
      </c>
      <c r="J96">
        <v>1300.07</v>
      </c>
      <c r="K96" s="2">
        <f t="shared" si="21"/>
        <v>1.5591173472447082</v>
      </c>
      <c r="L96">
        <v>0.06</v>
      </c>
      <c r="M96">
        <v>1238.6794</v>
      </c>
      <c r="N96" s="2">
        <f t="shared" si="19"/>
        <v>1.4854942735503986</v>
      </c>
      <c r="O96">
        <v>0.1633</v>
      </c>
      <c r="P96">
        <v>759.61530000000005</v>
      </c>
      <c r="Q96" s="2">
        <f>P96/C96</f>
        <v>0.91097355639503508</v>
      </c>
      <c r="R96">
        <v>7.0000000000000007E-2</v>
      </c>
      <c r="S96">
        <v>14.31</v>
      </c>
      <c r="T96" s="2">
        <f t="shared" si="22"/>
        <v>14.31</v>
      </c>
      <c r="U96" s="2">
        <f t="shared" si="25"/>
        <v>8.8006974137573177</v>
      </c>
      <c r="V96">
        <v>0.27</v>
      </c>
      <c r="W96">
        <v>-10.66</v>
      </c>
      <c r="X96" s="2">
        <f t="shared" si="23"/>
        <v>10.66</v>
      </c>
      <c r="Y96" s="2">
        <f t="shared" si="26"/>
        <v>6.5559353201015371</v>
      </c>
    </row>
    <row r="97" spans="1:25">
      <c r="A97" s="3" t="s">
        <v>603</v>
      </c>
      <c r="B97" s="3">
        <v>3</v>
      </c>
      <c r="C97">
        <f>67*9.81</f>
        <v>657.27</v>
      </c>
      <c r="D97" s="44">
        <v>1.79</v>
      </c>
      <c r="E97" s="3" t="s">
        <v>52</v>
      </c>
      <c r="F97">
        <v>6.13E-2</v>
      </c>
      <c r="G97">
        <v>793.08</v>
      </c>
      <c r="H97" s="2">
        <f t="shared" si="27"/>
        <v>1.2066274133917569</v>
      </c>
      <c r="I97">
        <v>0.15459999999999999</v>
      </c>
      <c r="J97">
        <v>1102.5</v>
      </c>
      <c r="K97" s="2">
        <f t="shared" si="21"/>
        <v>1.677392852252499</v>
      </c>
      <c r="L97">
        <v>5.8299999999999998E-2</v>
      </c>
      <c r="M97">
        <v>637.73</v>
      </c>
      <c r="N97" s="2">
        <f t="shared" si="19"/>
        <v>0.97027096931245915</v>
      </c>
      <c r="O97">
        <v>0.1517</v>
      </c>
      <c r="P97">
        <v>732.05679999999995</v>
      </c>
      <c r="Q97" s="2">
        <f>P97/C97</f>
        <v>1.1137839852724147</v>
      </c>
      <c r="R97">
        <v>3.7900000000000003E-2</v>
      </c>
      <c r="S97">
        <v>-2.34</v>
      </c>
      <c r="T97" s="2">
        <f t="shared" si="22"/>
        <v>2.34</v>
      </c>
      <c r="U97" s="2">
        <f t="shared" si="25"/>
        <v>1.9889277919765118</v>
      </c>
      <c r="V97">
        <v>0.1779</v>
      </c>
      <c r="W97">
        <v>14.13</v>
      </c>
      <c r="X97" s="2">
        <f t="shared" si="23"/>
        <v>14.13</v>
      </c>
      <c r="Y97" s="2">
        <f t="shared" si="26"/>
        <v>12.010063974627402</v>
      </c>
    </row>
    <row r="98" spans="1:25">
      <c r="A98" s="3" t="s">
        <v>604</v>
      </c>
      <c r="B98" s="3">
        <v>3</v>
      </c>
      <c r="C98">
        <f>67*9.81</f>
        <v>657.27</v>
      </c>
      <c r="D98" s="44">
        <v>1.79</v>
      </c>
      <c r="E98" s="3" t="s">
        <v>52</v>
      </c>
      <c r="F98">
        <v>6.1699999999999998E-2</v>
      </c>
      <c r="G98">
        <v>780.55</v>
      </c>
      <c r="H98" s="2">
        <f t="shared" si="27"/>
        <v>1.1875637104994903</v>
      </c>
      <c r="I98">
        <v>0.16650000000000001</v>
      </c>
      <c r="J98">
        <v>1084.73</v>
      </c>
      <c r="K98" s="2">
        <f t="shared" si="21"/>
        <v>1.6503567787971458</v>
      </c>
      <c r="L98">
        <v>6.1699999999999998E-2</v>
      </c>
      <c r="M98">
        <v>646.24390000000005</v>
      </c>
      <c r="N98" s="2">
        <f t="shared" si="19"/>
        <v>0.98322439788823479</v>
      </c>
      <c r="O98">
        <v>0.1603</v>
      </c>
      <c r="P98">
        <v>738.29549999999995</v>
      </c>
      <c r="Q98" s="2">
        <f t="shared" ref="Q98:Q99" si="29">P98/C98</f>
        <v>1.123275822721256</v>
      </c>
      <c r="R98">
        <v>4.0099999999999997E-2</v>
      </c>
      <c r="S98">
        <v>-4.99</v>
      </c>
      <c r="T98" s="2">
        <f t="shared" si="22"/>
        <v>4.99</v>
      </c>
      <c r="U98" s="2">
        <f t="shared" si="25"/>
        <v>4.2413460179328197</v>
      </c>
      <c r="V98">
        <v>0.15110000000000001</v>
      </c>
      <c r="W98">
        <v>17.86</v>
      </c>
      <c r="X98" s="2">
        <f t="shared" si="23"/>
        <v>17.86</v>
      </c>
      <c r="Y98" s="2">
        <f t="shared" si="26"/>
        <v>15.180448873803634</v>
      </c>
    </row>
    <row r="99" spans="1:25">
      <c r="A99" s="3" t="s">
        <v>605</v>
      </c>
      <c r="B99" s="3">
        <v>3</v>
      </c>
      <c r="C99">
        <f>67*9.81</f>
        <v>657.27</v>
      </c>
      <c r="D99" s="44">
        <v>1.79</v>
      </c>
      <c r="E99" s="3" t="s">
        <v>52</v>
      </c>
      <c r="F99">
        <v>3.4000000000000002E-2</v>
      </c>
      <c r="G99">
        <v>718.33</v>
      </c>
      <c r="H99" s="2">
        <f t="shared" si="27"/>
        <v>1.0928994172866555</v>
      </c>
      <c r="I99">
        <v>0.14449999999999999</v>
      </c>
      <c r="J99">
        <v>1180.93</v>
      </c>
      <c r="K99" s="2">
        <f t="shared" si="21"/>
        <v>1.7967197650889286</v>
      </c>
      <c r="L99">
        <v>6.2300000000000001E-2</v>
      </c>
      <c r="M99">
        <v>751.73919999999998</v>
      </c>
      <c r="N99" s="2">
        <f t="shared" si="19"/>
        <v>1.1437296696943418</v>
      </c>
      <c r="O99">
        <v>0.13600000000000001</v>
      </c>
      <c r="P99">
        <v>861.75130000000001</v>
      </c>
      <c r="Q99" s="2">
        <f t="shared" si="29"/>
        <v>1.3111070032102485</v>
      </c>
      <c r="R99">
        <v>5.67E-2</v>
      </c>
      <c r="S99">
        <v>12.54</v>
      </c>
      <c r="T99" s="2">
        <f t="shared" si="22"/>
        <v>12.54</v>
      </c>
      <c r="U99" s="2">
        <f t="shared" si="25"/>
        <v>10.658613039053614</v>
      </c>
      <c r="V99">
        <v>0.17</v>
      </c>
      <c r="W99">
        <v>21.46</v>
      </c>
      <c r="X99" s="2">
        <f t="shared" si="23"/>
        <v>21.46</v>
      </c>
      <c r="Y99" s="2">
        <f t="shared" si="26"/>
        <v>18.240337784536734</v>
      </c>
    </row>
    <row r="100" spans="1:25">
      <c r="A100" s="3" t="s">
        <v>606</v>
      </c>
      <c r="B100" s="3">
        <v>3</v>
      </c>
      <c r="C100">
        <f>72.5*9.81</f>
        <v>711.22500000000002</v>
      </c>
      <c r="D100" s="44">
        <v>1.79</v>
      </c>
      <c r="E100" s="3" t="s">
        <v>53</v>
      </c>
      <c r="F100">
        <v>5.2499999999999998E-2</v>
      </c>
      <c r="G100">
        <v>956.07</v>
      </c>
      <c r="H100" s="2">
        <f t="shared" si="27"/>
        <v>1.3442581461562797</v>
      </c>
      <c r="I100">
        <v>0.15459999999999999</v>
      </c>
      <c r="J100">
        <v>1249.06</v>
      </c>
      <c r="K100" s="2">
        <f t="shared" si="21"/>
        <v>1.7562093570951527</v>
      </c>
      <c r="L100">
        <v>5.8299999999999998E-2</v>
      </c>
      <c r="M100">
        <v>756.74990000000003</v>
      </c>
      <c r="N100" s="2">
        <f t="shared" si="19"/>
        <v>1.0640091391613062</v>
      </c>
      <c r="O100">
        <v>0.1283</v>
      </c>
      <c r="P100">
        <v>772.15989999999999</v>
      </c>
      <c r="Q100" s="2">
        <f>P100/C100</f>
        <v>1.0856759815810748</v>
      </c>
      <c r="R100">
        <v>3.5000000000000003E-2</v>
      </c>
      <c r="S100">
        <v>-10.6</v>
      </c>
      <c r="T100" s="2">
        <f t="shared" si="22"/>
        <v>10.6</v>
      </c>
      <c r="U100" s="2">
        <f t="shared" si="25"/>
        <v>8.3261804766384842</v>
      </c>
      <c r="V100">
        <v>6.7100000000000007E-2</v>
      </c>
      <c r="W100">
        <v>15.73</v>
      </c>
      <c r="X100" s="2">
        <f t="shared" si="23"/>
        <v>15.73</v>
      </c>
      <c r="Y100" s="2">
        <f t="shared" si="26"/>
        <v>12.355737631841828</v>
      </c>
    </row>
    <row r="101" spans="1:25">
      <c r="A101" s="3" t="s">
        <v>607</v>
      </c>
      <c r="B101" s="3">
        <v>3</v>
      </c>
      <c r="C101">
        <f>72.5*9.81</f>
        <v>711.22500000000002</v>
      </c>
      <c r="D101" s="44">
        <v>1.79</v>
      </c>
      <c r="E101" s="3" t="s">
        <v>53</v>
      </c>
      <c r="H101" s="2"/>
      <c r="I101">
        <v>0.152</v>
      </c>
      <c r="J101">
        <v>1334.37</v>
      </c>
      <c r="K101" s="2">
        <f t="shared" si="21"/>
        <v>1.876157334176948</v>
      </c>
      <c r="L101"/>
      <c r="M101"/>
      <c r="N101" s="2"/>
      <c r="O101">
        <v>0.14130000000000001</v>
      </c>
      <c r="P101">
        <v>1069.6605</v>
      </c>
      <c r="Q101" s="2">
        <f>P101/C101</f>
        <v>1.5039692080565221</v>
      </c>
      <c r="R101">
        <v>4.53E-2</v>
      </c>
      <c r="S101">
        <v>-13.9</v>
      </c>
      <c r="T101" s="2">
        <f t="shared" si="22"/>
        <v>13.9</v>
      </c>
      <c r="U101" s="2">
        <f t="shared" si="25"/>
        <v>10.918293266535372</v>
      </c>
      <c r="V101">
        <v>9.3299999999999994E-2</v>
      </c>
      <c r="W101">
        <v>11.63</v>
      </c>
      <c r="X101" s="2">
        <f t="shared" si="23"/>
        <v>11.63</v>
      </c>
      <c r="Y101" s="2">
        <f t="shared" si="26"/>
        <v>9.1352338625759995</v>
      </c>
    </row>
    <row r="102" spans="1:25">
      <c r="A102" s="3" t="s">
        <v>608</v>
      </c>
      <c r="B102" s="3">
        <v>3</v>
      </c>
      <c r="C102">
        <f>72.5*9.81</f>
        <v>711.22500000000002</v>
      </c>
      <c r="D102" s="44">
        <v>1.79</v>
      </c>
      <c r="E102" s="3" t="s">
        <v>53</v>
      </c>
      <c r="F102">
        <v>4.9299999999999997E-2</v>
      </c>
      <c r="G102">
        <v>1117.3499999999999</v>
      </c>
      <c r="H102" s="2">
        <f t="shared" si="27"/>
        <v>1.5710218285352735</v>
      </c>
      <c r="I102">
        <v>0.1449</v>
      </c>
      <c r="J102">
        <v>1301.17</v>
      </c>
      <c r="K102" s="2">
        <f t="shared" si="21"/>
        <v>1.8294773102745263</v>
      </c>
      <c r="L102">
        <v>5.5500000000000001E-2</v>
      </c>
      <c r="M102">
        <v>910.90890000000002</v>
      </c>
      <c r="N102" s="2">
        <f t="shared" si="19"/>
        <v>1.2807605188231572</v>
      </c>
      <c r="O102">
        <v>0.1203</v>
      </c>
      <c r="P102">
        <v>886.81219999999996</v>
      </c>
      <c r="Q102" s="2">
        <f>P102/C102</f>
        <v>1.246879960631305</v>
      </c>
      <c r="R102">
        <v>6.4799999999999996E-2</v>
      </c>
      <c r="S102">
        <v>17.13</v>
      </c>
      <c r="T102" s="2">
        <f t="shared" si="22"/>
        <v>17.13</v>
      </c>
      <c r="U102" s="2">
        <f t="shared" si="25"/>
        <v>13.455421845737476</v>
      </c>
      <c r="V102">
        <v>0.17580000000000001</v>
      </c>
      <c r="W102">
        <v>16.86</v>
      </c>
      <c r="X102" s="2">
        <f t="shared" si="23"/>
        <v>16.86</v>
      </c>
      <c r="Y102" s="2">
        <f t="shared" si="26"/>
        <v>13.243339890200458</v>
      </c>
    </row>
    <row r="103" spans="1:25">
      <c r="A103" s="3"/>
      <c r="B103" s="3">
        <v>3</v>
      </c>
      <c r="C103">
        <f>62*9.81</f>
        <v>608.22</v>
      </c>
      <c r="D103" s="44">
        <v>1.66</v>
      </c>
      <c r="E103" s="3" t="s">
        <v>54</v>
      </c>
      <c r="H103" s="2"/>
      <c r="K103" s="2"/>
      <c r="N103" s="2"/>
      <c r="Q103" s="2"/>
      <c r="T103" s="2"/>
      <c r="U103" s="2"/>
      <c r="X103" s="2"/>
      <c r="Y103" s="2"/>
    </row>
    <row r="104" spans="1:25">
      <c r="A104" s="3"/>
      <c r="B104" s="3">
        <v>3</v>
      </c>
      <c r="C104">
        <f>62*9.81</f>
        <v>608.22</v>
      </c>
      <c r="D104" s="44">
        <v>1.66</v>
      </c>
      <c r="E104" s="3" t="s">
        <v>54</v>
      </c>
      <c r="H104" s="2"/>
      <c r="K104" s="2"/>
      <c r="N104" s="2"/>
      <c r="Q104" s="2"/>
      <c r="T104" s="2"/>
      <c r="U104" s="2"/>
      <c r="X104" s="2"/>
      <c r="Y104" s="2"/>
    </row>
    <row r="105" spans="1:25">
      <c r="A105" s="3"/>
      <c r="B105" s="3">
        <v>3</v>
      </c>
      <c r="C105">
        <f>62*9.81</f>
        <v>608.22</v>
      </c>
      <c r="D105" s="44">
        <v>1.66</v>
      </c>
      <c r="E105" s="3" t="s">
        <v>54</v>
      </c>
      <c r="H105" s="2"/>
      <c r="K105" s="2"/>
      <c r="N105" s="2"/>
      <c r="Q105" s="2"/>
      <c r="T105" s="2"/>
      <c r="U105" s="2"/>
      <c r="X105" s="2"/>
      <c r="Y105" s="2"/>
    </row>
    <row r="106" spans="1:25">
      <c r="A106" s="3" t="s">
        <v>609</v>
      </c>
      <c r="B106" s="3">
        <v>3</v>
      </c>
      <c r="C106">
        <f>55.5*9.81</f>
        <v>544.45500000000004</v>
      </c>
      <c r="D106" s="44">
        <v>1.55</v>
      </c>
      <c r="E106" s="3" t="s">
        <v>55</v>
      </c>
      <c r="F106">
        <v>4.8000000000000001E-2</v>
      </c>
      <c r="G106">
        <v>805.85</v>
      </c>
      <c r="H106" s="2">
        <f t="shared" si="27"/>
        <v>1.4801039571681773</v>
      </c>
      <c r="I106">
        <v>0.20399999999999999</v>
      </c>
      <c r="J106">
        <v>729.94</v>
      </c>
      <c r="K106" s="2">
        <f t="shared" si="21"/>
        <v>1.3406801296709554</v>
      </c>
      <c r="L106">
        <v>4.8000000000000001E-2</v>
      </c>
      <c r="M106">
        <v>699.06949999999995</v>
      </c>
      <c r="N106" s="2">
        <f t="shared" si="19"/>
        <v>1.283980310585815</v>
      </c>
      <c r="O106">
        <v>0.219</v>
      </c>
      <c r="P106">
        <v>522.97699999999998</v>
      </c>
      <c r="Q106" s="2">
        <f t="shared" ref="Q106:Q120" si="30">P106/C106</f>
        <v>0.96055137706513838</v>
      </c>
      <c r="R106">
        <v>5.7000000000000002E-2</v>
      </c>
      <c r="S106">
        <v>15.64</v>
      </c>
      <c r="T106" s="2">
        <f t="shared" si="22"/>
        <v>15.64</v>
      </c>
      <c r="U106" s="2">
        <f t="shared" ref="U106:U120" si="31">ABS(T106/(C106*D106)*1000)</f>
        <v>18.532886245227175</v>
      </c>
      <c r="V106">
        <v>0.192</v>
      </c>
      <c r="W106">
        <v>14.32</v>
      </c>
      <c r="X106" s="2">
        <f t="shared" si="23"/>
        <v>14.32</v>
      </c>
      <c r="Y106" s="2">
        <f t="shared" ref="Y106:Y120" si="32">ABS(X106/(C106*D106)*1000)</f>
        <v>16.96872960560442</v>
      </c>
    </row>
    <row r="107" spans="1:25">
      <c r="A107" s="3" t="s">
        <v>610</v>
      </c>
      <c r="B107" s="3">
        <v>3</v>
      </c>
      <c r="C107">
        <f>55.5*9.81</f>
        <v>544.45500000000004</v>
      </c>
      <c r="D107" s="44">
        <v>1.55</v>
      </c>
      <c r="E107" s="3" t="s">
        <v>55</v>
      </c>
      <c r="F107">
        <v>5.0999999999999997E-2</v>
      </c>
      <c r="G107">
        <v>745.11</v>
      </c>
      <c r="H107" s="2">
        <f t="shared" si="27"/>
        <v>1.3685428547813867</v>
      </c>
      <c r="I107">
        <v>0.17849999999999999</v>
      </c>
      <c r="J107">
        <v>770.65</v>
      </c>
      <c r="K107" s="2">
        <f t="shared" si="21"/>
        <v>1.4154521493971033</v>
      </c>
      <c r="L107">
        <v>5.0999999999999997E-2</v>
      </c>
      <c r="M107">
        <v>595.73699999999997</v>
      </c>
      <c r="N107" s="2">
        <f t="shared" si="19"/>
        <v>1.094189602446483</v>
      </c>
      <c r="O107">
        <v>0.19270000000000001</v>
      </c>
      <c r="P107">
        <v>480.4332</v>
      </c>
      <c r="Q107" s="2">
        <f t="shared" si="30"/>
        <v>0.88241121855800753</v>
      </c>
      <c r="R107">
        <v>6.2300000000000001E-2</v>
      </c>
      <c r="S107">
        <v>13.23</v>
      </c>
      <c r="T107" s="2">
        <f t="shared" si="22"/>
        <v>13.23</v>
      </c>
      <c r="U107" s="2">
        <f t="shared" si="31"/>
        <v>15.677115410764417</v>
      </c>
      <c r="V107">
        <v>0.17</v>
      </c>
      <c r="W107">
        <v>11.63</v>
      </c>
      <c r="X107" s="2">
        <f t="shared" si="23"/>
        <v>11.63</v>
      </c>
      <c r="Y107" s="2">
        <f t="shared" si="32"/>
        <v>13.781167968797444</v>
      </c>
    </row>
    <row r="108" spans="1:25">
      <c r="A108" s="3" t="s">
        <v>611</v>
      </c>
      <c r="B108" s="3">
        <v>3</v>
      </c>
      <c r="C108">
        <f>55.5*9.81</f>
        <v>544.45500000000004</v>
      </c>
      <c r="D108" s="44">
        <v>1.55</v>
      </c>
      <c r="E108" s="3" t="s">
        <v>55</v>
      </c>
      <c r="F108">
        <v>5.8700000000000002E-2</v>
      </c>
      <c r="G108">
        <v>722.45</v>
      </c>
      <c r="H108" s="2">
        <f t="shared" si="27"/>
        <v>1.3269232535287581</v>
      </c>
      <c r="I108">
        <v>0.16800000000000001</v>
      </c>
      <c r="J108">
        <v>875.82</v>
      </c>
      <c r="K108" s="2">
        <f t="shared" si="21"/>
        <v>1.6086177921040306</v>
      </c>
      <c r="L108">
        <v>5.8700000000000002E-2</v>
      </c>
      <c r="M108">
        <v>538.78750000000002</v>
      </c>
      <c r="N108" s="2">
        <f t="shared" si="19"/>
        <v>0.98959050793913172</v>
      </c>
      <c r="O108">
        <v>0.184</v>
      </c>
      <c r="P108">
        <v>590.30510000000004</v>
      </c>
      <c r="Q108" s="2">
        <f t="shared" si="30"/>
        <v>1.0842128366899009</v>
      </c>
      <c r="R108">
        <v>3.4700000000000002E-2</v>
      </c>
      <c r="S108">
        <v>-4.0599999999999996</v>
      </c>
      <c r="T108" s="2">
        <f t="shared" si="22"/>
        <v>4.0599999999999996</v>
      </c>
      <c r="U108" s="2">
        <f t="shared" si="31"/>
        <v>4.8109666339911961</v>
      </c>
      <c r="V108">
        <v>0.1653</v>
      </c>
      <c r="W108">
        <v>17.88</v>
      </c>
      <c r="X108" s="2">
        <f t="shared" si="23"/>
        <v>17.88</v>
      </c>
      <c r="Y108" s="2">
        <f t="shared" si="32"/>
        <v>21.187212663980933</v>
      </c>
    </row>
    <row r="109" spans="1:25">
      <c r="A109" s="3" t="s">
        <v>612</v>
      </c>
      <c r="B109" s="3">
        <v>3</v>
      </c>
      <c r="C109">
        <f>97*9.81</f>
        <v>951.57</v>
      </c>
      <c r="D109" s="44">
        <v>1.75</v>
      </c>
      <c r="E109" s="3" t="s">
        <v>56</v>
      </c>
      <c r="H109" s="2"/>
      <c r="I109">
        <v>0.1525</v>
      </c>
      <c r="J109">
        <v>1641.15</v>
      </c>
      <c r="K109" s="2">
        <f t="shared" si="21"/>
        <v>1.7246760616665091</v>
      </c>
      <c r="L109"/>
      <c r="M109"/>
      <c r="N109" s="2"/>
      <c r="O109">
        <v>0.16750000000000001</v>
      </c>
      <c r="P109">
        <v>1102.6106</v>
      </c>
      <c r="Q109" s="2">
        <f t="shared" si="30"/>
        <v>1.1587277867103838</v>
      </c>
      <c r="R109">
        <v>0.04</v>
      </c>
      <c r="S109">
        <v>-7.22</v>
      </c>
      <c r="T109" s="2">
        <f t="shared" si="22"/>
        <v>7.22</v>
      </c>
      <c r="U109" s="2">
        <f t="shared" si="31"/>
        <v>4.3356918416031247</v>
      </c>
      <c r="V109">
        <v>0.17</v>
      </c>
      <c r="W109">
        <v>13.85</v>
      </c>
      <c r="X109" s="2">
        <f t="shared" si="23"/>
        <v>13.85</v>
      </c>
      <c r="Y109" s="2">
        <f t="shared" si="32"/>
        <v>8.3170819953190129</v>
      </c>
    </row>
    <row r="110" spans="1:25">
      <c r="A110" s="3" t="s">
        <v>613</v>
      </c>
      <c r="B110" s="3">
        <v>3</v>
      </c>
      <c r="C110">
        <f>97*9.81</f>
        <v>951.57</v>
      </c>
      <c r="D110" s="44">
        <v>1.75</v>
      </c>
      <c r="E110" s="3" t="s">
        <v>56</v>
      </c>
      <c r="H110" s="2"/>
      <c r="I110">
        <v>0.155</v>
      </c>
      <c r="J110">
        <v>1538.07</v>
      </c>
      <c r="K110" s="2">
        <f t="shared" si="21"/>
        <v>1.616349821873325</v>
      </c>
      <c r="L110"/>
      <c r="M110"/>
      <c r="N110" s="2"/>
      <c r="O110">
        <v>0.17</v>
      </c>
      <c r="P110">
        <v>1031.6705999999999</v>
      </c>
      <c r="Q110" s="2">
        <f t="shared" si="30"/>
        <v>1.0841773069768907</v>
      </c>
      <c r="R110">
        <v>3.5000000000000003E-2</v>
      </c>
      <c r="S110">
        <v>-2.1800000000000002</v>
      </c>
      <c r="T110" s="2">
        <f t="shared" si="22"/>
        <v>2.1800000000000002</v>
      </c>
      <c r="U110" s="2">
        <f t="shared" si="31"/>
        <v>1.3091147111765669</v>
      </c>
      <c r="V110">
        <v>0.17249999999999999</v>
      </c>
      <c r="W110">
        <v>9.6999999999999993</v>
      </c>
      <c r="X110" s="2">
        <f t="shared" si="23"/>
        <v>9.6999999999999993</v>
      </c>
      <c r="Y110" s="2">
        <f t="shared" si="32"/>
        <v>5.8249599534003194</v>
      </c>
    </row>
    <row r="111" spans="1:25">
      <c r="A111" s="3" t="s">
        <v>614</v>
      </c>
      <c r="B111" s="3">
        <v>3</v>
      </c>
      <c r="C111">
        <f>97*9.81</f>
        <v>951.57</v>
      </c>
      <c r="D111" s="44">
        <v>1.75</v>
      </c>
      <c r="E111" s="3" t="s">
        <v>56</v>
      </c>
      <c r="H111" s="2"/>
      <c r="I111">
        <v>0.1235</v>
      </c>
      <c r="J111">
        <v>1767.61</v>
      </c>
      <c r="K111" s="2">
        <f t="shared" si="21"/>
        <v>1.8575722227476694</v>
      </c>
      <c r="L111">
        <v>4.3E-3</v>
      </c>
      <c r="M111">
        <v>1.9777</v>
      </c>
      <c r="N111" s="2">
        <f t="shared" si="19"/>
        <v>2.0783547190432652E-3</v>
      </c>
      <c r="O111">
        <v>0.13869999999999999</v>
      </c>
      <c r="P111">
        <v>1155.0527</v>
      </c>
      <c r="Q111" s="2">
        <f t="shared" si="30"/>
        <v>1.2138389188393917</v>
      </c>
      <c r="R111">
        <v>3.6799999999999999E-2</v>
      </c>
      <c r="S111">
        <v>-3.51</v>
      </c>
      <c r="T111" s="2">
        <f t="shared" si="22"/>
        <v>3.51</v>
      </c>
      <c r="U111" s="2">
        <f t="shared" si="31"/>
        <v>2.1077947872613527</v>
      </c>
      <c r="V111">
        <v>0.1343</v>
      </c>
      <c r="W111">
        <v>7.4</v>
      </c>
      <c r="X111" s="2">
        <f t="shared" si="23"/>
        <v>7.4</v>
      </c>
      <c r="Y111" s="2">
        <f t="shared" si="32"/>
        <v>4.4437838819755022</v>
      </c>
    </row>
    <row r="112" spans="1:25">
      <c r="A112" s="3" t="s">
        <v>615</v>
      </c>
      <c r="B112" s="3">
        <v>3</v>
      </c>
      <c r="C112">
        <f>88*9.81</f>
        <v>863.28000000000009</v>
      </c>
      <c r="D112" s="44">
        <v>1.81</v>
      </c>
      <c r="E112" s="3" t="s">
        <v>57</v>
      </c>
      <c r="H112" s="2"/>
      <c r="I112">
        <v>0.1474</v>
      </c>
      <c r="J112">
        <v>1664.3</v>
      </c>
      <c r="K112" s="2">
        <f t="shared" si="21"/>
        <v>1.9278797145769619</v>
      </c>
      <c r="L112">
        <v>4.7999999999999996E-3</v>
      </c>
      <c r="M112">
        <v>11.0886</v>
      </c>
      <c r="N112" s="2">
        <f t="shared" si="19"/>
        <v>1.2844731720878508E-2</v>
      </c>
      <c r="O112">
        <v>0.1474</v>
      </c>
      <c r="P112">
        <v>1313.0156999999999</v>
      </c>
      <c r="Q112" s="2">
        <f t="shared" si="30"/>
        <v>1.5209615651932162</v>
      </c>
      <c r="R112">
        <v>5.0799999999999998E-2</v>
      </c>
      <c r="S112">
        <v>-14.96</v>
      </c>
      <c r="T112" s="2">
        <f t="shared" si="22"/>
        <v>14.96</v>
      </c>
      <c r="U112" s="2">
        <f t="shared" si="31"/>
        <v>9.5741745090419617</v>
      </c>
      <c r="V112">
        <v>0.10879999999999999</v>
      </c>
      <c r="W112">
        <v>14.87</v>
      </c>
      <c r="X112" s="2">
        <f t="shared" si="23"/>
        <v>14.87</v>
      </c>
      <c r="Y112" s="2">
        <f t="shared" si="32"/>
        <v>9.5165758656052102</v>
      </c>
    </row>
    <row r="113" spans="1:25">
      <c r="A113" s="3" t="s">
        <v>616</v>
      </c>
      <c r="B113" s="3">
        <v>3</v>
      </c>
      <c r="C113">
        <f>88*9.81</f>
        <v>863.28000000000009</v>
      </c>
      <c r="D113" s="44">
        <v>1.81</v>
      </c>
      <c r="E113" s="3" t="s">
        <v>57</v>
      </c>
      <c r="F113">
        <v>2.4199999999999999E-2</v>
      </c>
      <c r="G113">
        <v>39.24</v>
      </c>
      <c r="H113" s="2">
        <f t="shared" si="27"/>
        <v>4.5454545454545449E-2</v>
      </c>
      <c r="I113">
        <v>0.1353</v>
      </c>
      <c r="J113">
        <v>1822.76</v>
      </c>
      <c r="K113" s="2">
        <f t="shared" si="21"/>
        <v>2.1114354554721526</v>
      </c>
      <c r="L113">
        <v>2.18E-2</v>
      </c>
      <c r="M113">
        <v>3.4575999999999998</v>
      </c>
      <c r="N113" s="2">
        <f t="shared" si="19"/>
        <v>4.0051895097766655E-3</v>
      </c>
      <c r="O113">
        <v>0.1305</v>
      </c>
      <c r="P113">
        <v>1656.6171999999999</v>
      </c>
      <c r="Q113" s="2">
        <f t="shared" si="30"/>
        <v>1.9189801686590675</v>
      </c>
      <c r="R113">
        <v>1.9300000000000001E-2</v>
      </c>
      <c r="S113">
        <v>0.41</v>
      </c>
      <c r="T113" s="2">
        <f t="shared" si="22"/>
        <v>0.41</v>
      </c>
      <c r="U113" s="2">
        <f t="shared" si="31"/>
        <v>0.26239382010074891</v>
      </c>
      <c r="V113">
        <v>7.0099999999999996E-2</v>
      </c>
      <c r="W113">
        <v>-9.31</v>
      </c>
      <c r="X113" s="2">
        <f t="shared" si="23"/>
        <v>9.31</v>
      </c>
      <c r="Y113" s="2">
        <f t="shared" si="32"/>
        <v>5.9582596710682258</v>
      </c>
    </row>
    <row r="114" spans="1:25">
      <c r="A114" s="3" t="s">
        <v>617</v>
      </c>
      <c r="B114" s="3">
        <v>3</v>
      </c>
      <c r="C114">
        <f>88*9.81</f>
        <v>863.28000000000009</v>
      </c>
      <c r="D114" s="44">
        <v>1.81</v>
      </c>
      <c r="E114" s="3" t="s">
        <v>57</v>
      </c>
      <c r="F114">
        <v>7.0000000000000001E-3</v>
      </c>
      <c r="G114">
        <v>19.239999999999998</v>
      </c>
      <c r="H114" s="2">
        <f t="shared" si="27"/>
        <v>2.2287091094430538E-2</v>
      </c>
      <c r="I114">
        <v>0.1027</v>
      </c>
      <c r="J114">
        <v>1757.89</v>
      </c>
      <c r="K114" s="2">
        <f t="shared" si="21"/>
        <v>2.0362918172551199</v>
      </c>
      <c r="L114">
        <v>4.7000000000000002E-3</v>
      </c>
      <c r="M114">
        <v>9.7515999999999998</v>
      </c>
      <c r="N114" s="2">
        <f t="shared" si="19"/>
        <v>1.1295987396904827E-2</v>
      </c>
      <c r="O114">
        <v>0.105</v>
      </c>
      <c r="P114">
        <v>1483.5354</v>
      </c>
      <c r="Q114" s="2">
        <f t="shared" si="30"/>
        <v>1.7184869335557407</v>
      </c>
      <c r="R114">
        <v>2.5700000000000001E-2</v>
      </c>
      <c r="S114">
        <v>0.88</v>
      </c>
      <c r="T114" s="2">
        <f t="shared" si="22"/>
        <v>0.88</v>
      </c>
      <c r="U114" s="2">
        <f t="shared" si="31"/>
        <v>0.56318673582599765</v>
      </c>
      <c r="V114">
        <v>5.8299999999999998E-2</v>
      </c>
      <c r="W114">
        <v>-13.78</v>
      </c>
      <c r="X114" s="2">
        <f t="shared" si="23"/>
        <v>13.78</v>
      </c>
      <c r="Y114" s="2">
        <f t="shared" si="32"/>
        <v>8.8189922950934623</v>
      </c>
    </row>
    <row r="115" spans="1:25">
      <c r="A115" s="3" t="s">
        <v>618</v>
      </c>
      <c r="B115" s="3">
        <v>3</v>
      </c>
      <c r="C115">
        <f>115.5*9.81</f>
        <v>1133.0550000000001</v>
      </c>
      <c r="D115" s="44">
        <v>2.02</v>
      </c>
      <c r="E115" s="3" t="s">
        <v>58</v>
      </c>
      <c r="F115">
        <v>5.5500000000000001E-2</v>
      </c>
      <c r="G115">
        <v>1869.54</v>
      </c>
      <c r="H115" s="2">
        <f t="shared" si="27"/>
        <v>1.6499993380727325</v>
      </c>
      <c r="I115">
        <v>0.1326</v>
      </c>
      <c r="J115">
        <v>1509.14</v>
      </c>
      <c r="K115" s="2">
        <f t="shared" si="21"/>
        <v>1.3319212218294787</v>
      </c>
      <c r="L115">
        <v>5.8599999999999999E-2</v>
      </c>
      <c r="M115">
        <v>1366.7934</v>
      </c>
      <c r="N115" s="2">
        <f t="shared" si="19"/>
        <v>1.2062904272078583</v>
      </c>
      <c r="O115">
        <v>0.30220000000000002</v>
      </c>
      <c r="P115">
        <v>14.8325</v>
      </c>
      <c r="Q115" s="2">
        <f t="shared" si="30"/>
        <v>1.3090714925577309E-2</v>
      </c>
      <c r="R115">
        <v>1.23E-2</v>
      </c>
      <c r="S115">
        <v>3.64</v>
      </c>
      <c r="T115" s="2">
        <f t="shared" si="22"/>
        <v>3.64</v>
      </c>
      <c r="U115" s="2">
        <f t="shared" si="31"/>
        <v>1.5903731045887466</v>
      </c>
      <c r="V115">
        <v>8.0199999999999994E-2</v>
      </c>
      <c r="W115">
        <v>23.33</v>
      </c>
      <c r="X115" s="2">
        <f t="shared" si="23"/>
        <v>23.33</v>
      </c>
      <c r="Y115" s="2">
        <f t="shared" si="32"/>
        <v>10.193243002762486</v>
      </c>
    </row>
    <row r="116" spans="1:25">
      <c r="A116" s="3" t="s">
        <v>619</v>
      </c>
      <c r="B116" s="3">
        <v>3</v>
      </c>
      <c r="C116">
        <f>115.5*9.81</f>
        <v>1133.0550000000001</v>
      </c>
      <c r="D116" s="44">
        <v>2.02</v>
      </c>
      <c r="E116" s="3" t="s">
        <v>58</v>
      </c>
      <c r="H116" s="2"/>
      <c r="I116">
        <v>7.5999999999999998E-2</v>
      </c>
      <c r="J116">
        <v>1803.61</v>
      </c>
      <c r="K116" s="2">
        <f t="shared" si="21"/>
        <v>1.5918115184170227</v>
      </c>
      <c r="L116"/>
      <c r="M116"/>
      <c r="N116" s="2"/>
      <c r="O116">
        <v>7.9200000000000007E-2</v>
      </c>
      <c r="P116">
        <v>1432.1041</v>
      </c>
      <c r="Q116" s="2">
        <f t="shared" si="30"/>
        <v>1.2639316714546072</v>
      </c>
      <c r="R116">
        <v>6.3299999999999995E-2</v>
      </c>
      <c r="S116">
        <v>13.37</v>
      </c>
      <c r="T116" s="2">
        <f t="shared" si="22"/>
        <v>13.37</v>
      </c>
      <c r="U116" s="2">
        <f t="shared" si="31"/>
        <v>5.8415627495471254</v>
      </c>
      <c r="V116">
        <v>0.19320000000000001</v>
      </c>
      <c r="W116">
        <v>18.68</v>
      </c>
      <c r="X116" s="2">
        <f t="shared" si="23"/>
        <v>18.68</v>
      </c>
      <c r="Y116" s="2">
        <f t="shared" si="32"/>
        <v>8.1615850532191718</v>
      </c>
    </row>
    <row r="117" spans="1:25">
      <c r="A117" s="3" t="s">
        <v>620</v>
      </c>
      <c r="B117" s="3">
        <v>3</v>
      </c>
      <c r="C117">
        <f>115.5*9.81</f>
        <v>1133.0550000000001</v>
      </c>
      <c r="D117" s="44">
        <v>2.02</v>
      </c>
      <c r="E117" s="3" t="s">
        <v>58</v>
      </c>
      <c r="F117">
        <v>6.4199999999999993E-2</v>
      </c>
      <c r="G117">
        <v>1790.34</v>
      </c>
      <c r="H117" s="2">
        <f t="shared" si="27"/>
        <v>1.5800998186319286</v>
      </c>
      <c r="I117">
        <v>0.14000000000000001</v>
      </c>
      <c r="J117">
        <v>1799.55</v>
      </c>
      <c r="K117" s="2">
        <f t="shared" si="21"/>
        <v>1.5882282854759917</v>
      </c>
      <c r="L117"/>
      <c r="M117"/>
      <c r="N117" s="2"/>
      <c r="O117">
        <v>8.1699999999999995E-2</v>
      </c>
      <c r="P117">
        <v>1322.0082</v>
      </c>
      <c r="Q117" s="2">
        <f t="shared" si="30"/>
        <v>1.1667643671313395</v>
      </c>
      <c r="R117">
        <v>3.5000000000000003E-2</v>
      </c>
      <c r="S117">
        <v>-6.26</v>
      </c>
      <c r="T117" s="2">
        <f t="shared" si="22"/>
        <v>6.26</v>
      </c>
      <c r="U117" s="2">
        <f t="shared" si="31"/>
        <v>2.7350922073421846</v>
      </c>
      <c r="V117">
        <v>8.1699999999999995E-2</v>
      </c>
      <c r="W117">
        <v>24.17</v>
      </c>
      <c r="X117" s="2">
        <f t="shared" si="23"/>
        <v>24.17</v>
      </c>
      <c r="Y117" s="2">
        <f t="shared" si="32"/>
        <v>10.560252180744508</v>
      </c>
    </row>
    <row r="118" spans="1:25">
      <c r="A118" s="3" t="s">
        <v>621</v>
      </c>
      <c r="B118" s="3">
        <v>3</v>
      </c>
      <c r="C118">
        <f>99*9.91</f>
        <v>981.09</v>
      </c>
      <c r="D118" s="45">
        <v>1.87</v>
      </c>
      <c r="E118" s="3" t="s">
        <v>59</v>
      </c>
      <c r="H118" s="2"/>
      <c r="I118">
        <v>0.16800000000000001</v>
      </c>
      <c r="J118">
        <v>1685.18</v>
      </c>
      <c r="K118" s="2">
        <f t="shared" si="21"/>
        <v>1.717660968922321</v>
      </c>
      <c r="L118"/>
      <c r="M118"/>
      <c r="N118" s="2"/>
      <c r="O118">
        <v>0.184</v>
      </c>
      <c r="P118">
        <v>1242.1524999999999</v>
      </c>
      <c r="Q118" s="2">
        <f t="shared" si="30"/>
        <v>1.266094344045908</v>
      </c>
      <c r="R118">
        <v>8.0000000000000002E-3</v>
      </c>
      <c r="S118">
        <v>2.71</v>
      </c>
      <c r="T118" s="2">
        <f t="shared" si="22"/>
        <v>2.71</v>
      </c>
      <c r="U118" s="2">
        <f t="shared" si="31"/>
        <v>1.4771303967654006</v>
      </c>
      <c r="V118">
        <v>0.1573</v>
      </c>
      <c r="W118">
        <v>11.5</v>
      </c>
      <c r="X118" s="2">
        <f t="shared" si="23"/>
        <v>11.5</v>
      </c>
      <c r="Y118" s="2">
        <f t="shared" si="32"/>
        <v>6.26826552132919</v>
      </c>
    </row>
    <row r="119" spans="1:25">
      <c r="A119" s="3" t="s">
        <v>622</v>
      </c>
      <c r="B119" s="3">
        <v>3</v>
      </c>
      <c r="C119">
        <f>99*9.91</f>
        <v>981.09</v>
      </c>
      <c r="D119" s="45">
        <v>1.87</v>
      </c>
      <c r="E119" s="3" t="s">
        <v>59</v>
      </c>
      <c r="H119" s="2"/>
      <c r="I119">
        <v>0.1757</v>
      </c>
      <c r="J119">
        <v>1660.39</v>
      </c>
      <c r="K119" s="2">
        <f t="shared" si="21"/>
        <v>1.6923931545525894</v>
      </c>
      <c r="L119"/>
      <c r="M119"/>
      <c r="N119" s="2"/>
      <c r="O119">
        <v>0.1898</v>
      </c>
      <c r="P119">
        <v>1135.0713000000001</v>
      </c>
      <c r="Q119" s="2">
        <f t="shared" si="30"/>
        <v>1.1569492095526404</v>
      </c>
      <c r="R119">
        <v>5.0999999999999997E-2</v>
      </c>
      <c r="S119">
        <v>-13.3</v>
      </c>
      <c r="T119" s="2">
        <f t="shared" si="22"/>
        <v>13.3</v>
      </c>
      <c r="U119" s="2">
        <f t="shared" si="31"/>
        <v>7.2493853420589769</v>
      </c>
      <c r="V119">
        <v>0.20119999999999999</v>
      </c>
      <c r="W119">
        <v>18.36</v>
      </c>
      <c r="X119" s="2">
        <f t="shared" si="23"/>
        <v>18.36</v>
      </c>
      <c r="Y119" s="2">
        <f t="shared" si="32"/>
        <v>10.007422171443819</v>
      </c>
    </row>
    <row r="120" spans="1:25">
      <c r="A120" s="3" t="s">
        <v>623</v>
      </c>
      <c r="B120" s="3">
        <v>3</v>
      </c>
      <c r="C120">
        <f>99*9.91</f>
        <v>981.09</v>
      </c>
      <c r="D120" s="45">
        <v>1.87</v>
      </c>
      <c r="E120" s="3" t="s">
        <v>59</v>
      </c>
      <c r="H120" s="2"/>
      <c r="I120">
        <v>0.1757</v>
      </c>
      <c r="J120">
        <v>1579.85</v>
      </c>
      <c r="K120" s="2">
        <f t="shared" si="21"/>
        <v>1.6103007878991733</v>
      </c>
      <c r="L120"/>
      <c r="M120"/>
      <c r="N120" s="2"/>
      <c r="O120">
        <v>0.20119999999999999</v>
      </c>
      <c r="P120">
        <v>865.0077</v>
      </c>
      <c r="Q120" s="2">
        <f t="shared" si="30"/>
        <v>0.88168027398098026</v>
      </c>
      <c r="R120">
        <v>1.1299999999999999E-2</v>
      </c>
      <c r="S120">
        <v>2.64</v>
      </c>
      <c r="T120" s="2">
        <f t="shared" si="22"/>
        <v>2.64</v>
      </c>
      <c r="U120" s="2">
        <f t="shared" si="31"/>
        <v>1.4389757370703535</v>
      </c>
      <c r="V120">
        <v>0.17849999999999999</v>
      </c>
      <c r="W120">
        <v>15.63</v>
      </c>
      <c r="X120" s="2">
        <f t="shared" si="23"/>
        <v>15.63</v>
      </c>
      <c r="Y120" s="2">
        <f t="shared" si="32"/>
        <v>8.5193904433369774</v>
      </c>
    </row>
    <row r="121" spans="1:25">
      <c r="A121" s="3"/>
    </row>
    <row r="122" spans="1:25">
      <c r="A122" s="3" t="s">
        <v>723</v>
      </c>
    </row>
    <row r="123" spans="1:25" hidden="1">
      <c r="B123" s="3">
        <v>1</v>
      </c>
      <c r="C123" s="3"/>
      <c r="D123" s="3"/>
      <c r="E123" s="3" t="s">
        <v>48</v>
      </c>
      <c r="F123">
        <f t="shared" ref="F123:Y123" si="33">AVERAGE(F4:F6)</f>
        <v>5.5050000000000002E-2</v>
      </c>
      <c r="G123">
        <f t="shared" si="33"/>
        <v>1253.605</v>
      </c>
      <c r="H123">
        <f t="shared" si="33"/>
        <v>1.5641184962263419</v>
      </c>
      <c r="I123">
        <f t="shared" si="33"/>
        <v>0.13836666666666667</v>
      </c>
      <c r="J123">
        <f t="shared" si="33"/>
        <v>1386.4966666666667</v>
      </c>
      <c r="K123">
        <f t="shared" si="33"/>
        <v>1.7299269556913879</v>
      </c>
      <c r="L123">
        <f t="shared" si="33"/>
        <v>5.8700000000000002E-2</v>
      </c>
      <c r="M123">
        <f t="shared" si="33"/>
        <v>912.05150000000003</v>
      </c>
      <c r="N123">
        <f t="shared" si="33"/>
        <v>1.1379634100541873</v>
      </c>
      <c r="O123">
        <f t="shared" si="33"/>
        <v>0.11070000000000001</v>
      </c>
      <c r="P123">
        <f t="shared" si="33"/>
        <v>948.67735000000005</v>
      </c>
      <c r="Q123">
        <f t="shared" si="33"/>
        <v>0.78910756848501773</v>
      </c>
      <c r="R123">
        <f t="shared" si="33"/>
        <v>3.3900000000000007E-2</v>
      </c>
      <c r="S123">
        <f t="shared" si="33"/>
        <v>-3.6166666666666671</v>
      </c>
      <c r="T123">
        <f t="shared" si="33"/>
        <v>3.6166666666666671</v>
      </c>
      <c r="U123">
        <f t="shared" si="33"/>
        <v>2.5933920265992434</v>
      </c>
      <c r="V123">
        <f t="shared" si="33"/>
        <v>7.746666666666667E-2</v>
      </c>
      <c r="W123">
        <f t="shared" si="33"/>
        <v>10.18</v>
      </c>
      <c r="X123">
        <f t="shared" si="33"/>
        <v>10.18</v>
      </c>
      <c r="Y123">
        <f t="shared" si="33"/>
        <v>7.2997412435337212</v>
      </c>
    </row>
    <row r="124" spans="1:25">
      <c r="B124" s="3">
        <v>1</v>
      </c>
      <c r="C124" s="3"/>
      <c r="D124" s="3"/>
      <c r="E124" s="3" t="s">
        <v>49</v>
      </c>
      <c r="F124">
        <f t="shared" ref="F124:Y124" si="34">AVERAGE(F7:F9)</f>
        <v>4.1733333333333324E-2</v>
      </c>
      <c r="G124">
        <f t="shared" si="34"/>
        <v>964.95666666666659</v>
      </c>
      <c r="H124">
        <f t="shared" si="34"/>
        <v>1.3028423039966874</v>
      </c>
      <c r="I124">
        <f t="shared" si="34"/>
        <v>0.19883333333333333</v>
      </c>
      <c r="J124">
        <f t="shared" si="34"/>
        <v>1112.48</v>
      </c>
      <c r="K124">
        <f t="shared" si="34"/>
        <v>1.5020218590301824</v>
      </c>
      <c r="L124">
        <f t="shared" si="34"/>
        <v>5.1150000000000001E-2</v>
      </c>
      <c r="M124">
        <f t="shared" si="34"/>
        <v>656.32159999999999</v>
      </c>
      <c r="N124">
        <f t="shared" si="34"/>
        <v>0.88613673032653528</v>
      </c>
      <c r="O124">
        <f t="shared" si="34"/>
        <v>0.19326666666666667</v>
      </c>
      <c r="P124">
        <f t="shared" si="34"/>
        <v>707.06573333333336</v>
      </c>
      <c r="Q124">
        <f>AVERAGE(Q7:Q9)</f>
        <v>0.95464924064960499</v>
      </c>
      <c r="R124">
        <f t="shared" si="34"/>
        <v>5.2966666666666662E-2</v>
      </c>
      <c r="S124">
        <f t="shared" si="34"/>
        <v>4.3633333333333333</v>
      </c>
      <c r="T124">
        <f t="shared" si="34"/>
        <v>10.274999999999999</v>
      </c>
      <c r="U124">
        <f t="shared" si="34"/>
        <v>7.7937392039645417</v>
      </c>
      <c r="V124">
        <f t="shared" si="34"/>
        <v>0.20083333333333334</v>
      </c>
      <c r="W124">
        <f t="shared" si="34"/>
        <v>-5.9066666666666672</v>
      </c>
      <c r="X124">
        <f t="shared" si="34"/>
        <v>13.159999999999998</v>
      </c>
      <c r="Y124">
        <f t="shared" si="34"/>
        <v>9.9820542991896239</v>
      </c>
    </row>
    <row r="125" spans="1:25">
      <c r="B125" s="3">
        <v>1</v>
      </c>
      <c r="C125" s="3"/>
      <c r="D125" s="3"/>
      <c r="E125" s="3" t="s">
        <v>50</v>
      </c>
      <c r="F125">
        <f t="shared" ref="F125:Y125" si="35">AVERAGE(F10:F12)</f>
        <v>4.1200000000000001E-2</v>
      </c>
      <c r="G125">
        <f t="shared" si="35"/>
        <v>1009.17</v>
      </c>
      <c r="H125">
        <f t="shared" si="35"/>
        <v>1.4287716615698265</v>
      </c>
      <c r="I125">
        <f t="shared" si="35"/>
        <v>0.12639999999999998</v>
      </c>
      <c r="J125">
        <f t="shared" si="35"/>
        <v>1158.4766666666667</v>
      </c>
      <c r="K125">
        <f t="shared" si="35"/>
        <v>1.6401583795824368</v>
      </c>
      <c r="L125">
        <f t="shared" si="35"/>
        <v>2.4149999999999998E-2</v>
      </c>
      <c r="M125">
        <f t="shared" si="35"/>
        <v>374.50189999999998</v>
      </c>
      <c r="N125">
        <f t="shared" si="35"/>
        <v>0.53021562464605276</v>
      </c>
      <c r="O125">
        <f t="shared" si="35"/>
        <v>0.12933333333333333</v>
      </c>
      <c r="P125">
        <f t="shared" si="35"/>
        <v>799.38369999999998</v>
      </c>
      <c r="Q125">
        <f>AVERAGE(Q10:Q12)</f>
        <v>1.1317585513648203</v>
      </c>
      <c r="R125">
        <f t="shared" si="35"/>
        <v>3.5833333333333335E-2</v>
      </c>
      <c r="S125">
        <f t="shared" si="35"/>
        <v>-1.3733333333333333</v>
      </c>
      <c r="T125">
        <f t="shared" si="35"/>
        <v>6.6866666666666665</v>
      </c>
      <c r="U125">
        <f t="shared" si="35"/>
        <v>5.5687695850794725</v>
      </c>
      <c r="V125">
        <f t="shared" si="35"/>
        <v>0.11006666666666669</v>
      </c>
      <c r="W125">
        <f t="shared" si="35"/>
        <v>12.946666666666667</v>
      </c>
      <c r="X125">
        <f t="shared" si="35"/>
        <v>12.946666666666667</v>
      </c>
      <c r="Y125">
        <f t="shared" si="35"/>
        <v>10.782203922456963</v>
      </c>
    </row>
    <row r="126" spans="1:25" hidden="1">
      <c r="B126" s="3">
        <v>1</v>
      </c>
      <c r="C126" s="3"/>
      <c r="D126" s="3"/>
      <c r="E126" s="3" t="s">
        <v>51</v>
      </c>
      <c r="F126">
        <f t="shared" ref="F126:Y126" si="36">AVERAGE(F13:F15)</f>
        <v>5.1700000000000003E-2</v>
      </c>
      <c r="G126">
        <f t="shared" si="36"/>
        <v>1095.23</v>
      </c>
      <c r="H126">
        <f t="shared" si="36"/>
        <v>1.4313364175749497</v>
      </c>
      <c r="I126">
        <f t="shared" si="36"/>
        <v>0.14713333333333334</v>
      </c>
      <c r="J126">
        <f t="shared" si="36"/>
        <v>1130.3766666666668</v>
      </c>
      <c r="K126">
        <f t="shared" si="36"/>
        <v>1.4772689650365489</v>
      </c>
      <c r="L126">
        <f t="shared" si="36"/>
        <v>5.4300000000000001E-2</v>
      </c>
      <c r="M126">
        <f t="shared" si="36"/>
        <v>798.91840000000002</v>
      </c>
      <c r="N126">
        <f t="shared" si="36"/>
        <v>1.0440921090462374</v>
      </c>
      <c r="O126">
        <f t="shared" si="36"/>
        <v>0.14545</v>
      </c>
      <c r="P126">
        <f t="shared" si="36"/>
        <v>689.61734999999999</v>
      </c>
      <c r="Q126">
        <f>AVERAGE(Q13:Q15)</f>
        <v>0.90124852975770398</v>
      </c>
      <c r="R126">
        <f t="shared" si="36"/>
        <v>3.9233333333333335E-2</v>
      </c>
      <c r="S126">
        <f t="shared" si="36"/>
        <v>-7.9833333333333334</v>
      </c>
      <c r="T126">
        <f t="shared" si="36"/>
        <v>7.9833333333333334</v>
      </c>
      <c r="U126">
        <f t="shared" si="36"/>
        <v>5.7962638662604675</v>
      </c>
      <c r="V126">
        <f t="shared" si="36"/>
        <v>0.11883333333333335</v>
      </c>
      <c r="W126">
        <f t="shared" si="36"/>
        <v>10.74</v>
      </c>
      <c r="X126">
        <f t="shared" si="36"/>
        <v>10.74</v>
      </c>
      <c r="Y126">
        <f t="shared" si="36"/>
        <v>7.797729510267736</v>
      </c>
    </row>
    <row r="127" spans="1:25" hidden="1">
      <c r="B127" s="3">
        <v>1</v>
      </c>
      <c r="C127" s="3"/>
      <c r="D127" s="3"/>
      <c r="E127" s="3" t="s">
        <v>90</v>
      </c>
      <c r="L127"/>
      <c r="M127"/>
    </row>
    <row r="128" spans="1:25">
      <c r="B128" s="3">
        <v>1</v>
      </c>
      <c r="C128" s="3"/>
      <c r="D128" s="3"/>
      <c r="E128" s="3" t="s">
        <v>52</v>
      </c>
      <c r="F128">
        <f t="shared" ref="F128:Y128" si="37">AVERAGE(F19:F21)</f>
        <v>4.5866666666666667E-2</v>
      </c>
      <c r="G128">
        <f t="shared" si="37"/>
        <v>1160.8133333333333</v>
      </c>
      <c r="H128">
        <f t="shared" si="37"/>
        <v>1.7661133679208445</v>
      </c>
      <c r="I128">
        <f t="shared" si="37"/>
        <v>0.12823333333333334</v>
      </c>
      <c r="J128">
        <f t="shared" si="37"/>
        <v>1114.8833333333334</v>
      </c>
      <c r="K128">
        <f t="shared" si="37"/>
        <v>1.6962334099127199</v>
      </c>
      <c r="L128">
        <f t="shared" si="37"/>
        <v>5.0366666666666671E-2</v>
      </c>
      <c r="M128">
        <f t="shared" si="37"/>
        <v>1049.2729666666667</v>
      </c>
      <c r="N128">
        <f t="shared" si="37"/>
        <v>1.5964108610870218</v>
      </c>
      <c r="O128">
        <f t="shared" si="37"/>
        <v>0.12533333333333335</v>
      </c>
      <c r="P128">
        <f t="shared" si="37"/>
        <v>819.80330000000004</v>
      </c>
      <c r="Q128">
        <f>AVERAGE(Q19:Q21)</f>
        <v>1.2472854382521643</v>
      </c>
      <c r="R128">
        <f t="shared" si="37"/>
        <v>3.3433333333333336E-2</v>
      </c>
      <c r="S128">
        <f t="shared" si="37"/>
        <v>-4.583333333333333</v>
      </c>
      <c r="T128">
        <f t="shared" si="37"/>
        <v>9.7566666666666659</v>
      </c>
      <c r="U128">
        <f t="shared" si="37"/>
        <v>8.2928655941812703</v>
      </c>
      <c r="V128">
        <f t="shared" si="37"/>
        <v>0.13223333333333334</v>
      </c>
      <c r="W128">
        <f t="shared" si="37"/>
        <v>16.61</v>
      </c>
      <c r="X128">
        <f t="shared" si="37"/>
        <v>16.61</v>
      </c>
      <c r="Y128">
        <f t="shared" si="37"/>
        <v>14.117987446465756</v>
      </c>
    </row>
    <row r="129" spans="2:25">
      <c r="B129" s="3">
        <v>1</v>
      </c>
      <c r="C129" s="3"/>
      <c r="D129" s="3"/>
      <c r="E129" s="3" t="s">
        <v>53</v>
      </c>
      <c r="F129">
        <f t="shared" ref="F129:Y129" si="38">AVERAGE(F22:F24)</f>
        <v>3.5133333333333329E-2</v>
      </c>
      <c r="G129">
        <f t="shared" si="38"/>
        <v>1159.6333333333332</v>
      </c>
      <c r="H129">
        <f t="shared" si="38"/>
        <v>1.6304732445194323</v>
      </c>
      <c r="I129">
        <f t="shared" si="38"/>
        <v>0.15459999999999999</v>
      </c>
      <c r="J129">
        <f t="shared" si="38"/>
        <v>1130.53</v>
      </c>
      <c r="K129">
        <f t="shared" si="38"/>
        <v>1.5895532356146085</v>
      </c>
      <c r="L129">
        <f t="shared" si="38"/>
        <v>4.6933333333333334E-2</v>
      </c>
      <c r="M129">
        <f t="shared" si="38"/>
        <v>856.02329999999995</v>
      </c>
      <c r="N129">
        <f t="shared" si="38"/>
        <v>1.2035900031635558</v>
      </c>
      <c r="O129">
        <f t="shared" si="38"/>
        <v>0.11649999999999999</v>
      </c>
      <c r="P129">
        <f t="shared" si="38"/>
        <v>933.05776666666679</v>
      </c>
      <c r="Q129">
        <f>AVERAGE(Q22:Q24)</f>
        <v>1.3119023750102523</v>
      </c>
      <c r="R129">
        <f t="shared" si="38"/>
        <v>5.0800000000000005E-2</v>
      </c>
      <c r="S129">
        <f t="shared" si="38"/>
        <v>-1.6100000000000005</v>
      </c>
      <c r="T129">
        <f t="shared" si="38"/>
        <v>12.65</v>
      </c>
      <c r="U129">
        <f t="shared" si="38"/>
        <v>9.9364323612714003</v>
      </c>
      <c r="V129">
        <f t="shared" si="38"/>
        <v>0.14659999999999998</v>
      </c>
      <c r="W129">
        <f t="shared" si="38"/>
        <v>19.323333333333334</v>
      </c>
      <c r="X129">
        <f t="shared" si="38"/>
        <v>19.323333333333334</v>
      </c>
      <c r="Y129">
        <f t="shared" si="38"/>
        <v>15.178260447507325</v>
      </c>
    </row>
    <row r="130" spans="2:25" hidden="1">
      <c r="B130" s="3">
        <v>1</v>
      </c>
      <c r="C130" s="3"/>
      <c r="D130" s="3"/>
      <c r="E130" s="3" t="s">
        <v>54</v>
      </c>
      <c r="F130">
        <f t="shared" ref="F130:Y130" si="39">AVERAGE(F26:F28)</f>
        <v>4.3099999999999999E-2</v>
      </c>
      <c r="G130">
        <f t="shared" si="39"/>
        <v>974.44666666666672</v>
      </c>
      <c r="H130">
        <f t="shared" si="39"/>
        <v>1.6425341687746737</v>
      </c>
      <c r="I130">
        <f t="shared" si="39"/>
        <v>0.13583333333333333</v>
      </c>
      <c r="J130">
        <f t="shared" si="39"/>
        <v>936.36666666666667</v>
      </c>
      <c r="K130">
        <f t="shared" si="39"/>
        <v>1.6010969043424403</v>
      </c>
      <c r="L130">
        <f t="shared" si="39"/>
        <v>5.4650000000000004E-2</v>
      </c>
      <c r="M130">
        <f t="shared" si="39"/>
        <v>670.83324999999991</v>
      </c>
      <c r="N130">
        <f t="shared" si="39"/>
        <v>1.1029450692183749</v>
      </c>
      <c r="O130">
        <f t="shared" si="39"/>
        <v>0.125</v>
      </c>
      <c r="P130">
        <f t="shared" si="39"/>
        <v>617.24343333333343</v>
      </c>
      <c r="Q130">
        <f t="shared" si="39"/>
        <v>1.0615836197250816</v>
      </c>
      <c r="R130">
        <f t="shared" si="39"/>
        <v>4.0333333333333332E-2</v>
      </c>
      <c r="S130">
        <f t="shared" si="39"/>
        <v>-5.5966666666666667</v>
      </c>
      <c r="T130">
        <f t="shared" si="39"/>
        <v>5.5966666666666667</v>
      </c>
      <c r="U130">
        <f t="shared" si="39"/>
        <v>6.0191274946715767</v>
      </c>
      <c r="V130">
        <f t="shared" si="39"/>
        <v>0.11320000000000001</v>
      </c>
      <c r="W130">
        <f t="shared" si="39"/>
        <v>11.983333333333334</v>
      </c>
      <c r="X130">
        <f t="shared" si="39"/>
        <v>11.983333333333334</v>
      </c>
      <c r="Y130">
        <f t="shared" si="39"/>
        <v>12.996424662621857</v>
      </c>
    </row>
    <row r="131" spans="2:25">
      <c r="B131" s="3">
        <v>1</v>
      </c>
      <c r="C131" s="3"/>
      <c r="D131" s="3"/>
      <c r="E131" s="3" t="s">
        <v>55</v>
      </c>
      <c r="F131">
        <f t="shared" ref="F131:Y131" si="40">AVERAGE(F28:F30)</f>
        <v>4.1599999999999998E-2</v>
      </c>
      <c r="G131">
        <f t="shared" si="40"/>
        <v>919.87</v>
      </c>
      <c r="H131">
        <f t="shared" si="40"/>
        <v>1.689524386772093</v>
      </c>
      <c r="I131">
        <f t="shared" si="40"/>
        <v>0.12233333333333334</v>
      </c>
      <c r="J131">
        <f t="shared" si="40"/>
        <v>1027.1366666666665</v>
      </c>
      <c r="K131">
        <f t="shared" si="40"/>
        <v>1.8865409752259901</v>
      </c>
      <c r="L131">
        <f t="shared" si="40"/>
        <v>4.8300000000000003E-2</v>
      </c>
      <c r="M131">
        <f t="shared" si="40"/>
        <v>792.12360000000001</v>
      </c>
      <c r="N131">
        <f t="shared" si="40"/>
        <v>1.4548926908559936</v>
      </c>
      <c r="O131">
        <f t="shared" si="40"/>
        <v>0.11123333333333334</v>
      </c>
      <c r="P131">
        <f t="shared" si="40"/>
        <v>700.26283333333333</v>
      </c>
      <c r="Q131">
        <f t="shared" si="40"/>
        <v>1.2861721048265391</v>
      </c>
      <c r="R131">
        <f t="shared" si="40"/>
        <v>3.3833333333333333E-2</v>
      </c>
      <c r="S131">
        <f t="shared" si="40"/>
        <v>-6.669999999999999</v>
      </c>
      <c r="T131">
        <f t="shared" si="40"/>
        <v>6.669999999999999</v>
      </c>
      <c r="U131">
        <f t="shared" si="40"/>
        <v>7.9037308986998234</v>
      </c>
      <c r="V131">
        <f t="shared" si="40"/>
        <v>6.2833333333333338E-2</v>
      </c>
      <c r="W131">
        <f t="shared" si="40"/>
        <v>11.01</v>
      </c>
      <c r="X131">
        <f t="shared" si="40"/>
        <v>11.01</v>
      </c>
      <c r="Y131">
        <f t="shared" si="40"/>
        <v>13.046488335035241</v>
      </c>
    </row>
    <row r="132" spans="2:25">
      <c r="B132" s="3">
        <v>1</v>
      </c>
      <c r="C132" s="3"/>
      <c r="D132" s="3"/>
      <c r="E132" s="3" t="s">
        <v>56</v>
      </c>
      <c r="I132">
        <f>AVERAGE(I31:I33)</f>
        <v>0.13296666666666668</v>
      </c>
      <c r="J132">
        <f>AVERAGE(J31:J33)</f>
        <v>1855.6333333333332</v>
      </c>
      <c r="K132">
        <f>AVERAGE(K31:K33)</f>
        <v>1.950075489279121</v>
      </c>
      <c r="L132"/>
      <c r="M132"/>
      <c r="O132">
        <f t="shared" ref="O132:Y132" si="41">AVERAGE(O31:O33)</f>
        <v>0.13593333333333332</v>
      </c>
      <c r="P132">
        <f t="shared" si="41"/>
        <v>1222.8215</v>
      </c>
      <c r="Q132">
        <f t="shared" si="41"/>
        <v>1.2850568008659373</v>
      </c>
      <c r="R132">
        <f t="shared" si="41"/>
        <v>4.5633333333333331E-2</v>
      </c>
      <c r="S132">
        <f t="shared" si="41"/>
        <v>-9.5333333333333332</v>
      </c>
      <c r="T132">
        <f t="shared" si="41"/>
        <v>9.5333333333333332</v>
      </c>
      <c r="U132">
        <f t="shared" si="41"/>
        <v>5.7248747308333039</v>
      </c>
      <c r="V132">
        <f t="shared" si="41"/>
        <v>0.18213333333333334</v>
      </c>
      <c r="W132">
        <f t="shared" si="41"/>
        <v>-16.056666666666668</v>
      </c>
      <c r="X132">
        <f t="shared" si="41"/>
        <v>16.056666666666668</v>
      </c>
      <c r="Y132">
        <f t="shared" si="41"/>
        <v>9.6422103421063028</v>
      </c>
    </row>
    <row r="133" spans="2:25" hidden="1">
      <c r="B133" s="3">
        <v>1</v>
      </c>
      <c r="C133" s="3"/>
      <c r="D133" s="3"/>
      <c r="E133" s="3" t="s">
        <v>57</v>
      </c>
      <c r="I133">
        <f>AVERAGE(I34:I36)</f>
        <v>0.10083333333333333</v>
      </c>
      <c r="J133">
        <f>AVERAGE(J34:J36)</f>
        <v>1585.5566666666666</v>
      </c>
      <c r="K133">
        <f>AVERAGE(K34:K36)</f>
        <v>1.8366655855187963</v>
      </c>
      <c r="L133"/>
      <c r="M133"/>
      <c r="O133">
        <f t="shared" ref="O133:Y133" si="42">AVERAGE(O34:O36)</f>
        <v>9.3500000000000014E-2</v>
      </c>
      <c r="P133">
        <f t="shared" si="42"/>
        <v>1210.3934333333334</v>
      </c>
      <c r="Q133">
        <f t="shared" si="42"/>
        <v>1.4020867312266392</v>
      </c>
      <c r="R133">
        <f t="shared" si="42"/>
        <v>3.5200000000000002E-2</v>
      </c>
      <c r="S133">
        <f t="shared" si="42"/>
        <v>-7.68</v>
      </c>
      <c r="T133">
        <f t="shared" si="42"/>
        <v>7.68</v>
      </c>
      <c r="U133">
        <f t="shared" si="42"/>
        <v>4.9150842399359798</v>
      </c>
      <c r="V133">
        <f t="shared" si="42"/>
        <v>0.13159999999999999</v>
      </c>
      <c r="W133">
        <f t="shared" si="42"/>
        <v>5.9933333333333332</v>
      </c>
      <c r="X133">
        <f t="shared" si="42"/>
        <v>10.766666666666666</v>
      </c>
      <c r="Y133">
        <f t="shared" si="42"/>
        <v>6.8905043815074718</v>
      </c>
    </row>
    <row r="134" spans="2:25">
      <c r="B134" s="3">
        <v>1</v>
      </c>
      <c r="C134" s="3"/>
      <c r="D134" s="3"/>
      <c r="E134" s="3" t="s">
        <v>58</v>
      </c>
      <c r="I134">
        <f>AVERAGE(I38:I40)</f>
        <v>9.3933333333333327E-2</v>
      </c>
      <c r="J134">
        <f>AVERAGE(J38:J40)</f>
        <v>1848.9333333333334</v>
      </c>
      <c r="K134">
        <f>AVERAGE(K38:K40)</f>
        <v>1.7114056931619892</v>
      </c>
      <c r="L134"/>
      <c r="M134"/>
      <c r="O134">
        <f t="shared" ref="O134:Y134" si="43">AVERAGE(O38:O40)</f>
        <v>9.633333333333334E-2</v>
      </c>
      <c r="P134">
        <f t="shared" si="43"/>
        <v>1215.5304333333333</v>
      </c>
      <c r="Q134">
        <f t="shared" si="43"/>
        <v>1.1268219154694374</v>
      </c>
      <c r="R134">
        <f t="shared" si="43"/>
        <v>3.6933333333333339E-2</v>
      </c>
      <c r="S134">
        <f t="shared" si="43"/>
        <v>-2.48</v>
      </c>
      <c r="T134">
        <f t="shared" si="43"/>
        <v>7.4066666666666663</v>
      </c>
      <c r="U134">
        <f t="shared" si="43"/>
        <v>3.4614031942465786</v>
      </c>
      <c r="V134">
        <f t="shared" si="43"/>
        <v>9.2033333333333342E-2</v>
      </c>
      <c r="W134">
        <f t="shared" si="43"/>
        <v>2.5500000000000003</v>
      </c>
      <c r="X134">
        <f t="shared" si="43"/>
        <v>17.303333333333331</v>
      </c>
      <c r="Y134">
        <f t="shared" si="43"/>
        <v>8.1898964080041328</v>
      </c>
    </row>
    <row r="135" spans="2:25">
      <c r="B135" s="3">
        <v>1</v>
      </c>
      <c r="C135" s="3"/>
      <c r="D135" s="3"/>
      <c r="E135" s="3" t="s">
        <v>59</v>
      </c>
      <c r="I135">
        <f>AVERAGE(I40:I42)</f>
        <v>0.14113333333333333</v>
      </c>
      <c r="J135">
        <f>AVERAGE(J40:J42)</f>
        <v>1751.8566666666666</v>
      </c>
      <c r="K135">
        <f>AVERAGE(K40:K42)</f>
        <v>1.7856227936954474</v>
      </c>
      <c r="L135"/>
      <c r="M135"/>
      <c r="O135">
        <f t="shared" ref="O135:Y135" si="44">AVERAGE(O40:O42)</f>
        <v>0.14833333333333334</v>
      </c>
      <c r="P135">
        <f t="shared" si="44"/>
        <v>1178.2951</v>
      </c>
      <c r="Q135">
        <f t="shared" si="44"/>
        <v>1.2010061258396272</v>
      </c>
      <c r="R135">
        <f t="shared" si="44"/>
        <v>4.82E-2</v>
      </c>
      <c r="S135">
        <f t="shared" si="44"/>
        <v>-7.4899999999999993</v>
      </c>
      <c r="T135">
        <f t="shared" si="44"/>
        <v>7.4899999999999993</v>
      </c>
      <c r="U135">
        <f t="shared" si="44"/>
        <v>4.0825485873700549</v>
      </c>
      <c r="V135">
        <f t="shared" si="44"/>
        <v>0.12903333333333333</v>
      </c>
      <c r="W135">
        <f t="shared" si="44"/>
        <v>14.660000000000002</v>
      </c>
      <c r="X135">
        <f t="shared" si="44"/>
        <v>14.660000000000002</v>
      </c>
      <c r="Y135">
        <f t="shared" si="44"/>
        <v>7.9906758732770378</v>
      </c>
    </row>
    <row r="136" spans="2:25" hidden="1">
      <c r="B136" s="3">
        <v>2</v>
      </c>
      <c r="C136" s="3"/>
      <c r="D136" s="3"/>
      <c r="E136" s="3" t="s">
        <v>48</v>
      </c>
      <c r="L136"/>
      <c r="M136"/>
    </row>
    <row r="137" spans="2:25">
      <c r="B137" s="3">
        <v>2</v>
      </c>
      <c r="C137" s="3"/>
      <c r="D137" s="3"/>
      <c r="E137" s="3" t="s">
        <v>49</v>
      </c>
      <c r="F137">
        <f t="shared" ref="F137:Y137" si="45">AVERAGE(F46:F48)</f>
        <v>5.0233333333333331E-2</v>
      </c>
      <c r="G137">
        <f t="shared" si="45"/>
        <v>1089.7333333333333</v>
      </c>
      <c r="H137">
        <f t="shared" si="45"/>
        <v>1.4713103041677071</v>
      </c>
      <c r="I137">
        <f t="shared" si="45"/>
        <v>0.17150000000000001</v>
      </c>
      <c r="J137">
        <f t="shared" si="45"/>
        <v>1157.9933333333331</v>
      </c>
      <c r="K137">
        <f t="shared" si="45"/>
        <v>1.5634719718807448</v>
      </c>
      <c r="L137">
        <f t="shared" si="45"/>
        <v>5.0166666666666665E-2</v>
      </c>
      <c r="M137">
        <f t="shared" si="45"/>
        <v>757.12506666666661</v>
      </c>
      <c r="N137">
        <f t="shared" si="45"/>
        <v>1.0222371639517274</v>
      </c>
      <c r="O137">
        <f t="shared" si="45"/>
        <v>0.1825</v>
      </c>
      <c r="P137">
        <f t="shared" si="45"/>
        <v>750.16870000000006</v>
      </c>
      <c r="Q137">
        <f t="shared" si="45"/>
        <v>1.0128449818066441</v>
      </c>
      <c r="R137">
        <f t="shared" si="45"/>
        <v>3.8533333333333336E-2</v>
      </c>
      <c r="S137">
        <f t="shared" si="45"/>
        <v>0.88333333333333286</v>
      </c>
      <c r="T137">
        <f t="shared" si="45"/>
        <v>8.0633333333333326</v>
      </c>
      <c r="U137">
        <f t="shared" si="45"/>
        <v>6.1161573834193765</v>
      </c>
      <c r="V137">
        <f t="shared" si="45"/>
        <v>0.18173333333333333</v>
      </c>
      <c r="W137">
        <f t="shared" si="45"/>
        <v>12.236666666666665</v>
      </c>
      <c r="X137">
        <f t="shared" si="45"/>
        <v>12.236666666666665</v>
      </c>
      <c r="Y137">
        <f t="shared" si="45"/>
        <v>9.2816923334156822</v>
      </c>
    </row>
    <row r="138" spans="2:25">
      <c r="B138" s="3">
        <v>2</v>
      </c>
      <c r="C138" s="3"/>
      <c r="D138" s="3"/>
      <c r="E138" s="3" t="s">
        <v>50</v>
      </c>
      <c r="F138">
        <f t="shared" ref="F138:Y138" si="46">AVERAGE(F49:F51)</f>
        <v>4.6050000000000001E-2</v>
      </c>
      <c r="G138">
        <f t="shared" si="46"/>
        <v>1053.3799999999999</v>
      </c>
      <c r="H138">
        <f t="shared" si="46"/>
        <v>1.4913636878468681</v>
      </c>
      <c r="I138">
        <f t="shared" si="46"/>
        <v>0.13636666666666666</v>
      </c>
      <c r="J138">
        <f t="shared" si="46"/>
        <v>1109.3300000000002</v>
      </c>
      <c r="K138">
        <f t="shared" si="46"/>
        <v>1.5705770755464945</v>
      </c>
      <c r="L138">
        <f t="shared" si="46"/>
        <v>4.9950000000000001E-2</v>
      </c>
      <c r="M138">
        <f t="shared" si="46"/>
        <v>882.66340000000002</v>
      </c>
      <c r="N138">
        <f t="shared" si="46"/>
        <v>1.2496650243515686</v>
      </c>
      <c r="O138">
        <f t="shared" si="46"/>
        <v>0.1404</v>
      </c>
      <c r="P138">
        <f t="shared" si="46"/>
        <v>837.28166666666675</v>
      </c>
      <c r="Q138">
        <f t="shared" si="46"/>
        <v>1.1854140710537244</v>
      </c>
      <c r="R138">
        <f t="shared" si="46"/>
        <v>3.7566666666666665E-2</v>
      </c>
      <c r="S138">
        <f t="shared" si="46"/>
        <v>4.4200000000000008</v>
      </c>
      <c r="T138">
        <f t="shared" si="46"/>
        <v>9.1</v>
      </c>
      <c r="U138">
        <f t="shared" si="46"/>
        <v>7.5786345798937989</v>
      </c>
      <c r="V138">
        <f t="shared" si="46"/>
        <v>0.13926666666666668</v>
      </c>
      <c r="W138">
        <f t="shared" si="46"/>
        <v>17.386666666666667</v>
      </c>
      <c r="X138">
        <f t="shared" si="46"/>
        <v>17.386666666666667</v>
      </c>
      <c r="Y138">
        <f t="shared" si="46"/>
        <v>14.479911343855695</v>
      </c>
    </row>
    <row r="139" spans="2:25" hidden="1">
      <c r="B139" s="3">
        <v>2</v>
      </c>
      <c r="C139" s="3"/>
      <c r="D139" s="3"/>
      <c r="E139" s="3" t="s">
        <v>51</v>
      </c>
      <c r="L139"/>
      <c r="M139"/>
    </row>
    <row r="140" spans="2:25" hidden="1">
      <c r="B140" s="3">
        <v>2</v>
      </c>
      <c r="C140" s="3"/>
      <c r="D140" s="3"/>
      <c r="E140" s="3" t="s">
        <v>90</v>
      </c>
      <c r="F140">
        <f t="shared" ref="F140:Y140" si="47">AVERAGE(F55:F57)</f>
        <v>4.4066666666666664E-2</v>
      </c>
      <c r="G140">
        <f t="shared" si="47"/>
        <v>1261.95</v>
      </c>
      <c r="H140">
        <f t="shared" si="47"/>
        <v>1.5134016909516099</v>
      </c>
      <c r="I140">
        <f t="shared" si="47"/>
        <v>0.17203333333333334</v>
      </c>
      <c r="J140">
        <f t="shared" si="47"/>
        <v>1615.1066666666666</v>
      </c>
      <c r="K140">
        <f t="shared" si="47"/>
        <v>1.9369271051947792</v>
      </c>
      <c r="L140">
        <f t="shared" si="47"/>
        <v>5.5799999999999995E-2</v>
      </c>
      <c r="M140">
        <f t="shared" si="47"/>
        <v>1116.3053666666667</v>
      </c>
      <c r="N140">
        <f t="shared" si="47"/>
        <v>1.3387364234174812</v>
      </c>
      <c r="O140">
        <f t="shared" si="47"/>
        <v>0.16996666666666668</v>
      </c>
      <c r="P140">
        <f t="shared" si="47"/>
        <v>998.47273333333339</v>
      </c>
      <c r="Q140">
        <f t="shared" si="47"/>
        <v>1.1974248765765225</v>
      </c>
      <c r="R140">
        <f t="shared" si="47"/>
        <v>5.7866666666666657E-2</v>
      </c>
      <c r="S140">
        <f t="shared" si="47"/>
        <v>28.596666666666664</v>
      </c>
      <c r="T140">
        <f t="shared" si="47"/>
        <v>28.596666666666664</v>
      </c>
      <c r="U140">
        <f t="shared" si="47"/>
        <v>17.587044750203592</v>
      </c>
      <c r="V140">
        <f t="shared" si="47"/>
        <v>0.17716666666666667</v>
      </c>
      <c r="W140">
        <f t="shared" si="47"/>
        <v>27.283333333333331</v>
      </c>
      <c r="X140">
        <f t="shared" si="47"/>
        <v>27.283333333333331</v>
      </c>
      <c r="Y140">
        <f t="shared" si="47"/>
        <v>16.779340398696398</v>
      </c>
    </row>
    <row r="141" spans="2:25">
      <c r="B141" s="3">
        <v>2</v>
      </c>
      <c r="C141" s="3"/>
      <c r="D141" s="3"/>
      <c r="E141" s="3" t="s">
        <v>52</v>
      </c>
      <c r="F141">
        <f t="shared" ref="F141:Y141" si="48">AVERAGE(F58:F60)</f>
        <v>4.6400000000000004E-2</v>
      </c>
      <c r="G141">
        <f t="shared" si="48"/>
        <v>1180.1233333333334</v>
      </c>
      <c r="H141">
        <f t="shared" si="48"/>
        <v>1.7954924663126774</v>
      </c>
      <c r="I141">
        <f t="shared" si="48"/>
        <v>0.13260000000000002</v>
      </c>
      <c r="J141">
        <f t="shared" si="48"/>
        <v>953.53000000000009</v>
      </c>
      <c r="K141">
        <f t="shared" si="48"/>
        <v>1.4507432257671884</v>
      </c>
      <c r="L141">
        <f t="shared" si="48"/>
        <v>4.82E-2</v>
      </c>
      <c r="M141">
        <f t="shared" si="48"/>
        <v>1069.4368333333334</v>
      </c>
      <c r="N141">
        <f t="shared" si="48"/>
        <v>1.6270890704479639</v>
      </c>
      <c r="O141">
        <f t="shared" si="48"/>
        <v>0.12896666666666667</v>
      </c>
      <c r="P141">
        <f t="shared" si="48"/>
        <v>698.20550000000003</v>
      </c>
      <c r="Q141">
        <f t="shared" si="48"/>
        <v>1.062281102134587</v>
      </c>
      <c r="R141">
        <f t="shared" si="48"/>
        <v>4.2266666666666668E-2</v>
      </c>
      <c r="S141">
        <f t="shared" si="48"/>
        <v>10.116666666666667</v>
      </c>
      <c r="T141">
        <f t="shared" si="48"/>
        <v>10.116666666666667</v>
      </c>
      <c r="U141">
        <f t="shared" si="48"/>
        <v>8.598854485254579</v>
      </c>
      <c r="V141">
        <f t="shared" si="48"/>
        <v>0.12966666666666668</v>
      </c>
      <c r="W141">
        <f t="shared" si="48"/>
        <v>13.013333333333334</v>
      </c>
      <c r="X141">
        <f t="shared" si="48"/>
        <v>13.013333333333334</v>
      </c>
      <c r="Y141">
        <f t="shared" si="48"/>
        <v>11.060931766205561</v>
      </c>
    </row>
    <row r="142" spans="2:25">
      <c r="B142" s="3">
        <v>2</v>
      </c>
      <c r="C142" s="3"/>
      <c r="D142" s="3"/>
      <c r="E142" s="3" t="s">
        <v>53</v>
      </c>
      <c r="F142">
        <f t="shared" ref="F142:Y142" si="49">AVERAGE(F61:F63)</f>
        <v>3.6733333333333333E-2</v>
      </c>
      <c r="G142">
        <f t="shared" si="49"/>
        <v>1417.6066666666666</v>
      </c>
      <c r="H142">
        <f t="shared" si="49"/>
        <v>1.9931901531395362</v>
      </c>
      <c r="I142">
        <f t="shared" si="49"/>
        <v>0.1174</v>
      </c>
      <c r="J142">
        <f t="shared" si="49"/>
        <v>1281.8833333333332</v>
      </c>
      <c r="K142">
        <f t="shared" si="49"/>
        <v>1.802359778316754</v>
      </c>
      <c r="L142">
        <f t="shared" si="49"/>
        <v>2.8799999999999999E-2</v>
      </c>
      <c r="M142">
        <f t="shared" si="49"/>
        <v>691.82565</v>
      </c>
      <c r="N142">
        <f t="shared" si="49"/>
        <v>0.97272403247917316</v>
      </c>
      <c r="O142">
        <f t="shared" si="49"/>
        <v>8.4933333333333347E-2</v>
      </c>
      <c r="P142">
        <f t="shared" si="49"/>
        <v>1115.0442999999998</v>
      </c>
      <c r="Q142">
        <f t="shared" si="49"/>
        <v>1.567779957116243</v>
      </c>
      <c r="R142">
        <f t="shared" si="49"/>
        <v>1.5900000000000001E-2</v>
      </c>
      <c r="S142">
        <f t="shared" si="49"/>
        <v>1.83</v>
      </c>
      <c r="T142">
        <f t="shared" si="49"/>
        <v>1.83</v>
      </c>
      <c r="U142">
        <f t="shared" si="49"/>
        <v>1.4374443653064555</v>
      </c>
      <c r="V142">
        <f t="shared" si="49"/>
        <v>8.1699999999999995E-2</v>
      </c>
      <c r="W142">
        <f t="shared" si="49"/>
        <v>20.52333333333333</v>
      </c>
      <c r="X142">
        <f t="shared" si="49"/>
        <v>20.52333333333333</v>
      </c>
      <c r="Y142">
        <f t="shared" si="49"/>
        <v>16.120846916560737</v>
      </c>
    </row>
    <row r="143" spans="2:25" hidden="1">
      <c r="B143" s="3">
        <v>2</v>
      </c>
      <c r="C143" s="3"/>
      <c r="D143" s="3"/>
      <c r="E143" s="3" t="s">
        <v>54</v>
      </c>
      <c r="F143">
        <f t="shared" ref="F143:Y143" si="50">AVERAGE(F64:F66)</f>
        <v>4.2766666666666668E-2</v>
      </c>
      <c r="G143">
        <f t="shared" si="50"/>
        <v>959.1633333333333</v>
      </c>
      <c r="H143">
        <f t="shared" si="50"/>
        <v>1.5770006466958228</v>
      </c>
      <c r="I143">
        <f t="shared" si="50"/>
        <v>0.14843333333333333</v>
      </c>
      <c r="J143">
        <f t="shared" si="50"/>
        <v>997.7733333333332</v>
      </c>
      <c r="K143">
        <f t="shared" si="50"/>
        <v>1.6404809663170123</v>
      </c>
      <c r="L143">
        <f t="shared" si="50"/>
        <v>5.4933333333333334E-2</v>
      </c>
      <c r="M143">
        <f t="shared" si="50"/>
        <v>599.96476666666661</v>
      </c>
      <c r="N143">
        <f t="shared" si="50"/>
        <v>0.98642722479804446</v>
      </c>
      <c r="O143">
        <f t="shared" si="50"/>
        <v>0.14286666666666667</v>
      </c>
      <c r="P143">
        <f t="shared" si="50"/>
        <v>616.08646666666664</v>
      </c>
      <c r="Q143">
        <f t="shared" si="50"/>
        <v>1.0129335876272838</v>
      </c>
      <c r="R143">
        <f t="shared" si="50"/>
        <v>2.6599999999999999E-2</v>
      </c>
      <c r="S143">
        <f t="shared" si="50"/>
        <v>0.30666666666666659</v>
      </c>
      <c r="T143">
        <f t="shared" si="50"/>
        <v>2.3199999999999998</v>
      </c>
      <c r="U143">
        <f t="shared" si="50"/>
        <v>2.2978369034983772</v>
      </c>
      <c r="V143">
        <f t="shared" si="50"/>
        <v>0.15203333333333333</v>
      </c>
      <c r="W143">
        <f t="shared" si="50"/>
        <v>13.353333333333333</v>
      </c>
      <c r="X143">
        <f t="shared" si="50"/>
        <v>13.353333333333333</v>
      </c>
      <c r="Y143">
        <f t="shared" si="50"/>
        <v>13.225768154331178</v>
      </c>
    </row>
    <row r="144" spans="2:25">
      <c r="B144" s="3">
        <v>2</v>
      </c>
      <c r="C144" s="3"/>
      <c r="D144" s="3"/>
      <c r="E144" s="3" t="s">
        <v>55</v>
      </c>
      <c r="F144">
        <f t="shared" ref="F144:Y144" si="51">AVERAGE(F67:F69)</f>
        <v>6.4500000000000002E-2</v>
      </c>
      <c r="G144">
        <f t="shared" si="51"/>
        <v>906.58333333333337</v>
      </c>
      <c r="H144">
        <f t="shared" si="51"/>
        <v>1.6651207782706254</v>
      </c>
      <c r="I144">
        <f t="shared" si="51"/>
        <v>0.1716</v>
      </c>
      <c r="J144">
        <f t="shared" si="51"/>
        <v>839.82500000000005</v>
      </c>
      <c r="K144">
        <f t="shared" si="51"/>
        <v>1.5425058085608543</v>
      </c>
      <c r="L144">
        <f t="shared" si="51"/>
        <v>4.1833333333333333E-2</v>
      </c>
      <c r="M144">
        <f t="shared" si="51"/>
        <v>460.23990000000003</v>
      </c>
      <c r="N144">
        <f t="shared" si="51"/>
        <v>0.84532220293688187</v>
      </c>
      <c r="O144">
        <f t="shared" si="51"/>
        <v>0.17845</v>
      </c>
      <c r="P144">
        <f t="shared" si="51"/>
        <v>529.00199999999995</v>
      </c>
      <c r="Q144">
        <f>AVERAGE(Q67:Q69)</f>
        <v>0.97161748904868162</v>
      </c>
      <c r="R144">
        <f t="shared" si="51"/>
        <v>2.7833333333333335E-2</v>
      </c>
      <c r="S144">
        <f t="shared" si="51"/>
        <v>5.2366666666666664</v>
      </c>
      <c r="T144">
        <f t="shared" si="51"/>
        <v>5.2366666666666664</v>
      </c>
      <c r="U144">
        <f t="shared" si="51"/>
        <v>6.2052779819377415</v>
      </c>
      <c r="V144">
        <f t="shared" si="51"/>
        <v>0.13666666666666669</v>
      </c>
      <c r="W144">
        <f t="shared" si="51"/>
        <v>16.906666666666666</v>
      </c>
      <c r="X144">
        <f t="shared" si="51"/>
        <v>16.906666666666666</v>
      </c>
      <c r="Y144">
        <f t="shared" si="51"/>
        <v>20.033844636784362</v>
      </c>
    </row>
    <row r="145" spans="2:25">
      <c r="B145" s="3">
        <v>2</v>
      </c>
      <c r="C145" s="3"/>
      <c r="D145" s="3"/>
      <c r="E145" s="3" t="s">
        <v>56</v>
      </c>
      <c r="I145">
        <f t="shared" ref="I145:Y145" si="52">AVERAGE(I70:I72)</f>
        <v>0.12896666666666667</v>
      </c>
      <c r="J145">
        <f t="shared" si="52"/>
        <v>1849.09</v>
      </c>
      <c r="K145">
        <f t="shared" si="52"/>
        <v>1.9431991340626542</v>
      </c>
      <c r="L145"/>
      <c r="M145"/>
      <c r="O145">
        <f t="shared" si="52"/>
        <v>0.13296666666666668</v>
      </c>
      <c r="P145">
        <f t="shared" si="52"/>
        <v>1311.7121</v>
      </c>
      <c r="Q145">
        <f>AVERAGE(Q70:Q72)</f>
        <v>1.3784714734596506</v>
      </c>
      <c r="R145">
        <f t="shared" si="52"/>
        <v>3.7600000000000001E-2</v>
      </c>
      <c r="S145">
        <f t="shared" si="52"/>
        <v>-10.783333333333333</v>
      </c>
      <c r="T145">
        <f t="shared" si="52"/>
        <v>10.783333333333333</v>
      </c>
      <c r="U145">
        <f t="shared" si="52"/>
        <v>6.4755139000859216</v>
      </c>
      <c r="V145">
        <f t="shared" si="52"/>
        <v>0.12986666666666666</v>
      </c>
      <c r="W145">
        <f t="shared" si="52"/>
        <v>12.85</v>
      </c>
      <c r="X145">
        <f t="shared" si="52"/>
        <v>12.85</v>
      </c>
      <c r="Y145">
        <f t="shared" si="52"/>
        <v>7.7165706599169184</v>
      </c>
    </row>
    <row r="146" spans="2:25" hidden="1">
      <c r="B146" s="3">
        <v>2</v>
      </c>
      <c r="C146" s="3"/>
      <c r="D146" s="3"/>
      <c r="E146" s="3" t="s">
        <v>57</v>
      </c>
      <c r="L146"/>
      <c r="M146"/>
    </row>
    <row r="147" spans="2:25">
      <c r="B147" s="3">
        <v>2</v>
      </c>
      <c r="C147" s="3"/>
      <c r="D147" s="3"/>
      <c r="E147" s="3" t="s">
        <v>58</v>
      </c>
      <c r="F147">
        <f t="shared" ref="F147:Y147" si="53">AVERAGE(F76:F78)</f>
        <v>5.8099999999999999E-2</v>
      </c>
      <c r="G147">
        <f t="shared" si="53"/>
        <v>2001.94</v>
      </c>
      <c r="H147">
        <f t="shared" si="53"/>
        <v>1.7668515650167025</v>
      </c>
      <c r="I147">
        <f t="shared" si="53"/>
        <v>0.15683333333333335</v>
      </c>
      <c r="J147">
        <f t="shared" si="53"/>
        <v>1635.9766666666667</v>
      </c>
      <c r="K147">
        <f t="shared" si="53"/>
        <v>1.4438634193985875</v>
      </c>
      <c r="L147">
        <f t="shared" si="53"/>
        <v>6.1499999999999999E-2</v>
      </c>
      <c r="M147">
        <f t="shared" si="53"/>
        <v>1456.7705000000001</v>
      </c>
      <c r="N147">
        <f t="shared" si="53"/>
        <v>1.2857014884537821</v>
      </c>
      <c r="O147">
        <f t="shared" si="53"/>
        <v>9.4633333333333333E-2</v>
      </c>
      <c r="P147">
        <f t="shared" si="53"/>
        <v>986.15443333333349</v>
      </c>
      <c r="Q147">
        <f>AVERAGE(Q76:Q78)</f>
        <v>0.87035001242952303</v>
      </c>
      <c r="R147">
        <f t="shared" si="53"/>
        <v>4.5433333333333333E-2</v>
      </c>
      <c r="S147">
        <f t="shared" si="53"/>
        <v>14</v>
      </c>
      <c r="T147">
        <f t="shared" si="53"/>
        <v>14</v>
      </c>
      <c r="U147">
        <f t="shared" si="53"/>
        <v>6.1168196330336402</v>
      </c>
      <c r="V147">
        <f t="shared" si="53"/>
        <v>0.19223333333333334</v>
      </c>
      <c r="W147">
        <f t="shared" si="53"/>
        <v>17.066666666666666</v>
      </c>
      <c r="X147">
        <f t="shared" si="53"/>
        <v>17.066666666666666</v>
      </c>
      <c r="Y147">
        <f t="shared" si="53"/>
        <v>7.4566944097933892</v>
      </c>
    </row>
    <row r="148" spans="2:25">
      <c r="B148" s="3">
        <v>2</v>
      </c>
      <c r="C148" s="3"/>
      <c r="D148" s="3"/>
      <c r="E148" s="3" t="s">
        <v>59</v>
      </c>
      <c r="I148">
        <f t="shared" ref="I148:Y148" si="54">AVERAGE(I79:I81)</f>
        <v>0.15836666666666666</v>
      </c>
      <c r="J148">
        <f t="shared" si="54"/>
        <v>1884.3400000000001</v>
      </c>
      <c r="K148">
        <f t="shared" si="54"/>
        <v>1.9206596744437308</v>
      </c>
      <c r="L148"/>
      <c r="M148"/>
      <c r="O148">
        <f t="shared" si="54"/>
        <v>0.16633333333333333</v>
      </c>
      <c r="P148">
        <f t="shared" si="54"/>
        <v>1147.8421666666666</v>
      </c>
      <c r="Q148">
        <f>AVERAGE(Q79:Q81)</f>
        <v>1.1699662280388818</v>
      </c>
      <c r="R148">
        <f t="shared" si="54"/>
        <v>4.3866666666666665E-2</v>
      </c>
      <c r="S148">
        <f t="shared" si="54"/>
        <v>-5.503333333333333</v>
      </c>
      <c r="T148">
        <f t="shared" si="54"/>
        <v>5.503333333333333</v>
      </c>
      <c r="U148">
        <f t="shared" si="54"/>
        <v>2.9996830074534766</v>
      </c>
      <c r="V148">
        <f t="shared" si="54"/>
        <v>0.17153333333333334</v>
      </c>
      <c r="W148">
        <f t="shared" si="54"/>
        <v>22.98</v>
      </c>
      <c r="X148">
        <f t="shared" si="54"/>
        <v>22.98</v>
      </c>
      <c r="Y148">
        <f t="shared" si="54"/>
        <v>12.525629711316938</v>
      </c>
    </row>
    <row r="149" spans="2:25" hidden="1">
      <c r="B149" s="3">
        <v>3</v>
      </c>
      <c r="C149" s="3"/>
      <c r="D149" s="3"/>
      <c r="E149" s="3" t="s">
        <v>48</v>
      </c>
      <c r="F149">
        <f t="shared" ref="F149:Y149" si="55">AVERAGE(F82:F84)</f>
        <v>4.8399999999999999E-2</v>
      </c>
      <c r="G149">
        <f t="shared" si="55"/>
        <v>1558.8100000000002</v>
      </c>
      <c r="H149">
        <f t="shared" si="55"/>
        <v>1.944921688332915</v>
      </c>
      <c r="I149">
        <f t="shared" si="55"/>
        <v>0.12146666666666667</v>
      </c>
      <c r="J149">
        <f t="shared" si="55"/>
        <v>1510.22</v>
      </c>
      <c r="K149">
        <f t="shared" si="55"/>
        <v>1.8842961182916038</v>
      </c>
      <c r="L149">
        <f t="shared" si="55"/>
        <v>5.3499999999999999E-2</v>
      </c>
      <c r="M149">
        <f t="shared" si="55"/>
        <v>1240.0723333333333</v>
      </c>
      <c r="N149">
        <f t="shared" si="55"/>
        <v>1.5472338361965885</v>
      </c>
      <c r="O149">
        <f t="shared" si="55"/>
        <v>0.122</v>
      </c>
      <c r="P149">
        <f t="shared" si="55"/>
        <v>944.25400000000002</v>
      </c>
      <c r="Q149">
        <f>AVERAGE(Q82:Q84)</f>
        <v>1.1781423546776764</v>
      </c>
      <c r="R149">
        <f t="shared" si="55"/>
        <v>1.6566666666666667E-2</v>
      </c>
      <c r="S149">
        <f t="shared" si="55"/>
        <v>-0.42666666666666658</v>
      </c>
      <c r="T149">
        <f t="shared" si="55"/>
        <v>1.6466666666666665</v>
      </c>
      <c r="U149">
        <f t="shared" si="55"/>
        <v>1.1807701945991025</v>
      </c>
      <c r="V149">
        <f t="shared" si="55"/>
        <v>9.4499999999999987E-2</v>
      </c>
      <c r="W149">
        <f t="shared" si="55"/>
        <v>22.99666666666667</v>
      </c>
      <c r="X149">
        <f t="shared" si="55"/>
        <v>22.99666666666667</v>
      </c>
      <c r="Y149">
        <f t="shared" si="55"/>
        <v>16.490148932265605</v>
      </c>
    </row>
    <row r="150" spans="2:25">
      <c r="B150" s="3">
        <v>3</v>
      </c>
      <c r="C150" s="3"/>
      <c r="D150" s="3"/>
      <c r="E150" s="3" t="s">
        <v>49</v>
      </c>
      <c r="F150">
        <f t="shared" ref="F150:Y150" si="56">AVERAGE(F85:F87)</f>
        <v>5.1833333333333335E-2</v>
      </c>
      <c r="G150">
        <f t="shared" si="56"/>
        <v>1232.9166666666667</v>
      </c>
      <c r="H150">
        <f t="shared" si="56"/>
        <v>1.6646301809434441</v>
      </c>
      <c r="I150">
        <f t="shared" si="56"/>
        <v>0.15423333333333333</v>
      </c>
      <c r="J150">
        <f t="shared" si="56"/>
        <v>1143.1966666666667</v>
      </c>
      <c r="K150">
        <f t="shared" si="56"/>
        <v>1.5434941594489562</v>
      </c>
      <c r="L150">
        <f t="shared" si="56"/>
        <v>5.4233333333333335E-2</v>
      </c>
      <c r="M150">
        <f t="shared" si="56"/>
        <v>799.46523333333334</v>
      </c>
      <c r="N150">
        <f t="shared" si="56"/>
        <v>1.0794030058979327</v>
      </c>
      <c r="O150">
        <f t="shared" si="56"/>
        <v>0.12483333333333334</v>
      </c>
      <c r="P150">
        <f t="shared" si="56"/>
        <v>714.88029999999992</v>
      </c>
      <c r="Q150">
        <f>AVERAGE(Q85:Q87)</f>
        <v>0.96520012691469026</v>
      </c>
      <c r="R150">
        <f t="shared" si="56"/>
        <v>5.566666666666667E-2</v>
      </c>
      <c r="S150">
        <f t="shared" si="56"/>
        <v>-3.19</v>
      </c>
      <c r="T150">
        <f t="shared" si="56"/>
        <v>8.2766666666666655</v>
      </c>
      <c r="U150">
        <f t="shared" si="56"/>
        <v>6.2779738664862803</v>
      </c>
      <c r="V150">
        <f t="shared" si="56"/>
        <v>0.15513333333333335</v>
      </c>
      <c r="W150">
        <f t="shared" si="56"/>
        <v>3.0499999999999994</v>
      </c>
      <c r="X150">
        <f t="shared" si="56"/>
        <v>6.0100000000000007</v>
      </c>
      <c r="Y150">
        <f t="shared" si="56"/>
        <v>4.5586737339004282</v>
      </c>
    </row>
    <row r="151" spans="2:25">
      <c r="B151" s="3">
        <v>3</v>
      </c>
      <c r="C151" s="3"/>
      <c r="D151" s="3"/>
      <c r="E151" s="3" t="s">
        <v>50</v>
      </c>
      <c r="F151">
        <f t="shared" ref="F151:Y151" si="57">AVERAGE(F88:F90)</f>
        <v>1.9266666666666668E-2</v>
      </c>
      <c r="G151">
        <f t="shared" si="57"/>
        <v>24.313333333333333</v>
      </c>
      <c r="H151">
        <f t="shared" si="57"/>
        <v>3.4422546909804813E-2</v>
      </c>
      <c r="I151">
        <f t="shared" si="57"/>
        <v>0.12619999999999998</v>
      </c>
      <c r="J151">
        <f t="shared" si="57"/>
        <v>1118.4633333333334</v>
      </c>
      <c r="K151">
        <f t="shared" si="57"/>
        <v>1.5835079472948994</v>
      </c>
      <c r="L151">
        <f t="shared" si="57"/>
        <v>3.95E-2</v>
      </c>
      <c r="M151">
        <f t="shared" si="57"/>
        <v>5.9692499999999997</v>
      </c>
      <c r="N151">
        <f t="shared" si="57"/>
        <v>8.4511977573904183E-3</v>
      </c>
      <c r="O151">
        <f t="shared" si="57"/>
        <v>9.1700000000000004E-2</v>
      </c>
      <c r="P151">
        <f t="shared" si="57"/>
        <v>911.6230333333333</v>
      </c>
      <c r="Q151">
        <f>AVERAGE(Q88:Q90)</f>
        <v>1.2906657511231925</v>
      </c>
      <c r="R151">
        <f t="shared" si="57"/>
        <v>5.8599999999999992E-2</v>
      </c>
      <c r="S151">
        <f t="shared" si="57"/>
        <v>-0.71333333333333337</v>
      </c>
      <c r="T151">
        <f t="shared" si="57"/>
        <v>2.5733333333333337</v>
      </c>
      <c r="U151">
        <f t="shared" si="57"/>
        <v>2.1431157127025688</v>
      </c>
      <c r="V151">
        <f t="shared" si="57"/>
        <v>9.6000000000000016E-2</v>
      </c>
      <c r="W151">
        <f t="shared" si="57"/>
        <v>15.299999999999997</v>
      </c>
      <c r="X151">
        <f t="shared" si="57"/>
        <v>15.299999999999997</v>
      </c>
      <c r="Y151">
        <f t="shared" si="57"/>
        <v>12.742099898063197</v>
      </c>
    </row>
    <row r="152" spans="2:25" hidden="1">
      <c r="B152" s="3">
        <v>3</v>
      </c>
      <c r="C152" s="3"/>
      <c r="D152" s="3"/>
      <c r="E152" s="3" t="s">
        <v>51</v>
      </c>
      <c r="F152">
        <f t="shared" ref="F152:Y152" si="58">AVERAGE(F91:F93)</f>
        <v>6.0033333333333334E-2</v>
      </c>
      <c r="G152">
        <f t="shared" si="58"/>
        <v>1271.9233333333332</v>
      </c>
      <c r="H152">
        <f t="shared" si="58"/>
        <v>1.6622537616421404</v>
      </c>
      <c r="I152">
        <f t="shared" si="58"/>
        <v>0.11043333333333333</v>
      </c>
      <c r="J152">
        <f t="shared" si="58"/>
        <v>1158.3333333333333</v>
      </c>
      <c r="K152">
        <f t="shared" si="58"/>
        <v>1.5138050306246023</v>
      </c>
      <c r="L152"/>
      <c r="M152"/>
      <c r="R152">
        <f t="shared" si="58"/>
        <v>3.56E-2</v>
      </c>
      <c r="S152">
        <f t="shared" si="58"/>
        <v>-3.9166666666666665</v>
      </c>
      <c r="T152">
        <f t="shared" si="58"/>
        <v>3.9166666666666665</v>
      </c>
      <c r="U152">
        <f t="shared" si="58"/>
        <v>2.8436785147624426</v>
      </c>
      <c r="V152">
        <f t="shared" si="58"/>
        <v>7.3333333333333334E-2</v>
      </c>
      <c r="W152">
        <f t="shared" si="58"/>
        <v>14.07</v>
      </c>
      <c r="X152">
        <f t="shared" si="58"/>
        <v>14.07</v>
      </c>
      <c r="Y152">
        <f t="shared" si="58"/>
        <v>10.215461285797677</v>
      </c>
    </row>
    <row r="153" spans="2:25" hidden="1">
      <c r="B153" s="3">
        <v>3</v>
      </c>
      <c r="C153" s="3"/>
      <c r="D153" s="3"/>
      <c r="E153" s="3" t="s">
        <v>90</v>
      </c>
      <c r="F153">
        <f t="shared" ref="F153:Y153" si="59">AVERAGE(F94:F96)</f>
        <v>5.8766666666666668E-2</v>
      </c>
      <c r="G153">
        <f t="shared" si="59"/>
        <v>1403.8400000000001</v>
      </c>
      <c r="H153">
        <f t="shared" si="59"/>
        <v>1.6835641902020748</v>
      </c>
      <c r="I153">
        <f t="shared" si="59"/>
        <v>0.17406666666666668</v>
      </c>
      <c r="J153">
        <f t="shared" si="59"/>
        <v>1462.8966666666665</v>
      </c>
      <c r="K153">
        <f t="shared" si="59"/>
        <v>1.7543882792668546</v>
      </c>
      <c r="L153">
        <f t="shared" si="59"/>
        <v>6.2099999999999995E-2</v>
      </c>
      <c r="M153">
        <f t="shared" si="59"/>
        <v>1218.146</v>
      </c>
      <c r="N153">
        <f t="shared" si="59"/>
        <v>1.4608694609342208</v>
      </c>
      <c r="O153">
        <f t="shared" si="59"/>
        <v>0.1648</v>
      </c>
      <c r="P153">
        <f t="shared" si="59"/>
        <v>872.98524999999995</v>
      </c>
      <c r="Q153">
        <f>AVERAGE(Q94:Q96)</f>
        <v>1.0469332014151227</v>
      </c>
      <c r="R153">
        <f t="shared" si="59"/>
        <v>4.3766666666666676E-2</v>
      </c>
      <c r="S153">
        <f t="shared" si="59"/>
        <v>2.6666666666666689E-2</v>
      </c>
      <c r="T153">
        <f t="shared" si="59"/>
        <v>9.5133333333333336</v>
      </c>
      <c r="U153">
        <f t="shared" si="59"/>
        <v>5.8507315208160691</v>
      </c>
      <c r="V153">
        <f t="shared" si="59"/>
        <v>0.16583333333333333</v>
      </c>
      <c r="W153">
        <f t="shared" si="59"/>
        <v>12.63</v>
      </c>
      <c r="X153">
        <f t="shared" si="59"/>
        <v>19.736666666666665</v>
      </c>
      <c r="Y153">
        <f t="shared" si="59"/>
        <v>12.138115394096687</v>
      </c>
    </row>
    <row r="154" spans="2:25">
      <c r="B154" s="3">
        <v>3</v>
      </c>
      <c r="C154" s="3"/>
      <c r="D154" s="3"/>
      <c r="E154" s="3" t="s">
        <v>52</v>
      </c>
      <c r="F154">
        <f t="shared" ref="F154:Y154" si="60">AVERAGE(F97:F99)</f>
        <v>5.2333333333333336E-2</v>
      </c>
      <c r="G154">
        <f t="shared" si="60"/>
        <v>763.98666666666668</v>
      </c>
      <c r="H154">
        <f t="shared" si="60"/>
        <v>1.1623635137259676</v>
      </c>
      <c r="I154">
        <f t="shared" si="60"/>
        <v>0.1552</v>
      </c>
      <c r="J154">
        <f t="shared" si="60"/>
        <v>1122.72</v>
      </c>
      <c r="K154">
        <f t="shared" si="60"/>
        <v>1.7081564653795247</v>
      </c>
      <c r="L154">
        <f t="shared" si="60"/>
        <v>6.0766666666666663E-2</v>
      </c>
      <c r="M154">
        <f t="shared" si="60"/>
        <v>678.57103333333328</v>
      </c>
      <c r="N154">
        <f t="shared" si="60"/>
        <v>1.0324083456316786</v>
      </c>
      <c r="O154">
        <f t="shared" si="60"/>
        <v>0.14933333333333335</v>
      </c>
      <c r="P154">
        <f t="shared" si="60"/>
        <v>777.3678666666666</v>
      </c>
      <c r="Q154">
        <f>AVERAGE(Q97:Q99)</f>
        <v>1.1827222704013065</v>
      </c>
      <c r="R154">
        <f t="shared" si="60"/>
        <v>4.4899999999999995E-2</v>
      </c>
      <c r="S154">
        <f t="shared" si="60"/>
        <v>1.7366666666666664</v>
      </c>
      <c r="T154">
        <f t="shared" si="60"/>
        <v>6.6233333333333322</v>
      </c>
      <c r="U154">
        <f t="shared" si="60"/>
        <v>5.6296289496543155</v>
      </c>
      <c r="V154">
        <f t="shared" si="60"/>
        <v>0.16633333333333333</v>
      </c>
      <c r="W154">
        <f t="shared" si="60"/>
        <v>17.816666666666666</v>
      </c>
      <c r="X154">
        <f t="shared" si="60"/>
        <v>17.816666666666666</v>
      </c>
      <c r="Y154">
        <f t="shared" si="60"/>
        <v>15.143616877655923</v>
      </c>
    </row>
    <row r="155" spans="2:25">
      <c r="B155" s="3">
        <v>3</v>
      </c>
      <c r="C155" s="3"/>
      <c r="D155" s="3"/>
      <c r="E155" s="3" t="s">
        <v>53</v>
      </c>
      <c r="F155">
        <f t="shared" ref="F155:Y155" si="61">AVERAGE(F100:F102)</f>
        <v>5.0900000000000001E-2</v>
      </c>
      <c r="G155">
        <f t="shared" si="61"/>
        <v>1036.71</v>
      </c>
      <c r="H155">
        <f t="shared" si="61"/>
        <v>1.4576399873457766</v>
      </c>
      <c r="I155">
        <f t="shared" si="61"/>
        <v>0.15049999999999999</v>
      </c>
      <c r="J155">
        <f t="shared" si="61"/>
        <v>1294.8666666666666</v>
      </c>
      <c r="K155">
        <f t="shared" si="61"/>
        <v>1.820614667182209</v>
      </c>
      <c r="L155">
        <f t="shared" si="61"/>
        <v>5.6899999999999999E-2</v>
      </c>
      <c r="M155">
        <f t="shared" si="61"/>
        <v>833.82940000000008</v>
      </c>
      <c r="N155">
        <f t="shared" si="61"/>
        <v>1.1723848289922318</v>
      </c>
      <c r="O155">
        <f t="shared" si="61"/>
        <v>0.12996666666666667</v>
      </c>
      <c r="P155">
        <f t="shared" si="61"/>
        <v>909.54419999999993</v>
      </c>
      <c r="Q155">
        <f>AVERAGE(Q100:Q102)</f>
        <v>1.2788417167563007</v>
      </c>
      <c r="R155">
        <f t="shared" si="61"/>
        <v>4.8366666666666669E-2</v>
      </c>
      <c r="S155">
        <f t="shared" si="61"/>
        <v>-2.456666666666667</v>
      </c>
      <c r="T155">
        <f t="shared" si="61"/>
        <v>13.876666666666665</v>
      </c>
      <c r="U155">
        <f t="shared" si="61"/>
        <v>10.899965196303777</v>
      </c>
      <c r="V155">
        <f t="shared" si="61"/>
        <v>0.11206666666666666</v>
      </c>
      <c r="W155">
        <f t="shared" si="61"/>
        <v>14.74</v>
      </c>
      <c r="X155">
        <f t="shared" si="61"/>
        <v>14.74</v>
      </c>
      <c r="Y155">
        <f t="shared" si="61"/>
        <v>11.578103794872762</v>
      </c>
    </row>
    <row r="156" spans="2:25" hidden="1">
      <c r="B156" s="3">
        <v>3</v>
      </c>
      <c r="C156" s="3"/>
      <c r="D156" s="3"/>
      <c r="E156" s="3" t="s">
        <v>54</v>
      </c>
      <c r="L156"/>
      <c r="M156"/>
    </row>
    <row r="157" spans="2:25">
      <c r="B157" s="3">
        <v>3</v>
      </c>
      <c r="C157" s="3"/>
      <c r="D157" s="3"/>
      <c r="E157" s="3" t="s">
        <v>55</v>
      </c>
      <c r="F157">
        <f t="shared" ref="F157:Y157" si="62">AVERAGE(F106:F108)</f>
        <v>5.2566666666666671E-2</v>
      </c>
      <c r="G157">
        <f t="shared" si="62"/>
        <v>757.80333333333328</v>
      </c>
      <c r="H157">
        <f t="shared" si="62"/>
        <v>1.3918566884927739</v>
      </c>
      <c r="I157">
        <f t="shared" si="62"/>
        <v>0.1835</v>
      </c>
      <c r="J157">
        <f t="shared" si="62"/>
        <v>792.13666666666677</v>
      </c>
      <c r="K157">
        <f t="shared" si="62"/>
        <v>1.4549166903906965</v>
      </c>
      <c r="L157">
        <f t="shared" si="62"/>
        <v>5.2566666666666671E-2</v>
      </c>
      <c r="M157">
        <f t="shared" si="62"/>
        <v>611.19799999999998</v>
      </c>
      <c r="N157">
        <f t="shared" si="62"/>
        <v>1.1225868069904765</v>
      </c>
      <c r="O157">
        <f t="shared" si="62"/>
        <v>0.19856666666666667</v>
      </c>
      <c r="P157">
        <f t="shared" si="62"/>
        <v>531.23843333333332</v>
      </c>
      <c r="Q157">
        <f>AVERAGE(Q106:Q108)</f>
        <v>0.97572514410434896</v>
      </c>
      <c r="R157">
        <f t="shared" si="62"/>
        <v>5.1333333333333335E-2</v>
      </c>
      <c r="S157">
        <f t="shared" si="62"/>
        <v>8.2700000000000014</v>
      </c>
      <c r="T157">
        <f t="shared" si="62"/>
        <v>10.976666666666667</v>
      </c>
      <c r="U157">
        <f t="shared" si="62"/>
        <v>13.006989429994263</v>
      </c>
      <c r="V157">
        <f t="shared" si="62"/>
        <v>0.17576666666666665</v>
      </c>
      <c r="W157">
        <f t="shared" si="62"/>
        <v>14.61</v>
      </c>
      <c r="X157">
        <f t="shared" si="62"/>
        <v>14.61</v>
      </c>
      <c r="Y157">
        <f t="shared" si="62"/>
        <v>17.312370079460933</v>
      </c>
    </row>
    <row r="158" spans="2:25">
      <c r="B158" s="3">
        <v>3</v>
      </c>
      <c r="C158" s="3"/>
      <c r="D158" s="3"/>
      <c r="E158" s="3" t="s">
        <v>56</v>
      </c>
      <c r="I158">
        <f t="shared" ref="I158:Y158" si="63">AVERAGE(I109:I111)</f>
        <v>0.14366666666666666</v>
      </c>
      <c r="J158">
        <f t="shared" si="63"/>
        <v>1648.9433333333334</v>
      </c>
      <c r="K158">
        <f t="shared" si="63"/>
        <v>1.7328660354291678</v>
      </c>
      <c r="L158">
        <f t="shared" si="63"/>
        <v>4.3E-3</v>
      </c>
      <c r="M158">
        <f t="shared" si="63"/>
        <v>1.9777</v>
      </c>
      <c r="N158">
        <f t="shared" si="63"/>
        <v>2.0783547190432652E-3</v>
      </c>
      <c r="O158">
        <f t="shared" si="63"/>
        <v>0.15873333333333334</v>
      </c>
      <c r="P158">
        <f t="shared" si="63"/>
        <v>1096.4446333333333</v>
      </c>
      <c r="Q158">
        <f>AVERAGE(Q109:Q111)</f>
        <v>1.1522480041755554</v>
      </c>
      <c r="R158">
        <f t="shared" si="63"/>
        <v>3.726666666666667E-2</v>
      </c>
      <c r="S158">
        <f t="shared" si="63"/>
        <v>-4.3033333333333337</v>
      </c>
      <c r="T158">
        <f t="shared" si="63"/>
        <v>4.3033333333333337</v>
      </c>
      <c r="U158">
        <f t="shared" si="63"/>
        <v>2.5842004466803483</v>
      </c>
      <c r="V158">
        <f t="shared" si="63"/>
        <v>0.15893333333333334</v>
      </c>
      <c r="W158">
        <f t="shared" si="63"/>
        <v>10.316666666666665</v>
      </c>
      <c r="X158">
        <f t="shared" si="63"/>
        <v>10.316666666666665</v>
      </c>
      <c r="Y158">
        <f t="shared" si="63"/>
        <v>6.1952752768982782</v>
      </c>
    </row>
    <row r="159" spans="2:25" hidden="1">
      <c r="B159" s="3">
        <v>3</v>
      </c>
      <c r="C159" s="3"/>
      <c r="D159" s="3"/>
      <c r="E159" s="3" t="s">
        <v>57</v>
      </c>
      <c r="F159">
        <f t="shared" ref="F159:Y159" si="64">AVERAGE(F112:F114)</f>
        <v>1.5599999999999999E-2</v>
      </c>
      <c r="G159">
        <f t="shared" si="64"/>
        <v>29.240000000000002</v>
      </c>
      <c r="H159">
        <f t="shared" si="64"/>
        <v>3.3870818274487992E-2</v>
      </c>
      <c r="I159">
        <f t="shared" si="64"/>
        <v>0.12846666666666667</v>
      </c>
      <c r="J159">
        <f t="shared" si="64"/>
        <v>1748.3166666666666</v>
      </c>
      <c r="K159">
        <f t="shared" si="64"/>
        <v>2.0252023291014116</v>
      </c>
      <c r="L159">
        <f t="shared" si="64"/>
        <v>1.0433333333333334E-2</v>
      </c>
      <c r="M159">
        <f t="shared" si="64"/>
        <v>8.0992666666666668</v>
      </c>
      <c r="N159">
        <f t="shared" si="64"/>
        <v>9.3819695425199998E-3</v>
      </c>
      <c r="O159">
        <f t="shared" si="64"/>
        <v>0.12763333333333335</v>
      </c>
      <c r="P159">
        <f t="shared" si="64"/>
        <v>1484.389433333333</v>
      </c>
      <c r="Q159">
        <f>AVERAGE(Q112:Q114)</f>
        <v>1.7194762224693416</v>
      </c>
      <c r="R159">
        <f t="shared" si="64"/>
        <v>3.1933333333333334E-2</v>
      </c>
      <c r="S159">
        <f t="shared" si="64"/>
        <v>-4.5566666666666666</v>
      </c>
      <c r="T159">
        <f t="shared" si="64"/>
        <v>5.416666666666667</v>
      </c>
      <c r="U159">
        <f t="shared" si="64"/>
        <v>3.4665850216562362</v>
      </c>
      <c r="V159">
        <f t="shared" si="64"/>
        <v>7.906666666666666E-2</v>
      </c>
      <c r="W159">
        <f t="shared" si="64"/>
        <v>-2.74</v>
      </c>
      <c r="X159">
        <f t="shared" si="64"/>
        <v>12.653333333333334</v>
      </c>
      <c r="Y159">
        <f t="shared" si="64"/>
        <v>8.0979426105889658</v>
      </c>
    </row>
    <row r="160" spans="2:25">
      <c r="B160" s="3">
        <v>3</v>
      </c>
      <c r="C160" s="3"/>
      <c r="D160" s="3"/>
      <c r="E160" s="3" t="s">
        <v>58</v>
      </c>
      <c r="F160">
        <f t="shared" ref="F160:Y160" si="65">AVERAGE(F115:F117)</f>
        <v>5.985E-2</v>
      </c>
      <c r="G160">
        <f t="shared" si="65"/>
        <v>1829.94</v>
      </c>
      <c r="H160">
        <f t="shared" si="65"/>
        <v>1.6150495783523304</v>
      </c>
      <c r="I160">
        <f t="shared" si="65"/>
        <v>0.11620000000000001</v>
      </c>
      <c r="J160">
        <f t="shared" si="65"/>
        <v>1704.1000000000001</v>
      </c>
      <c r="K160">
        <f t="shared" si="65"/>
        <v>1.5039870085741647</v>
      </c>
      <c r="L160">
        <f t="shared" si="65"/>
        <v>5.8599999999999999E-2</v>
      </c>
      <c r="M160">
        <f t="shared" si="65"/>
        <v>1366.7934</v>
      </c>
      <c r="N160">
        <f t="shared" si="65"/>
        <v>1.2062904272078583</v>
      </c>
      <c r="O160">
        <f t="shared" si="65"/>
        <v>0.15436666666666668</v>
      </c>
      <c r="P160">
        <f t="shared" si="65"/>
        <v>922.98160000000007</v>
      </c>
      <c r="Q160">
        <f>AVERAGE(Q115:Q117)</f>
        <v>0.81459558450384117</v>
      </c>
      <c r="R160">
        <f t="shared" si="65"/>
        <v>3.6866666666666666E-2</v>
      </c>
      <c r="S160">
        <f t="shared" si="65"/>
        <v>3.5833333333333326</v>
      </c>
      <c r="T160">
        <f t="shared" si="65"/>
        <v>7.756666666666665</v>
      </c>
      <c r="U160">
        <f t="shared" si="65"/>
        <v>3.3890093538260189</v>
      </c>
      <c r="V160">
        <f t="shared" si="65"/>
        <v>0.11836666666666666</v>
      </c>
      <c r="W160">
        <f t="shared" si="65"/>
        <v>22.060000000000002</v>
      </c>
      <c r="X160">
        <f t="shared" si="65"/>
        <v>22.060000000000002</v>
      </c>
      <c r="Y160">
        <f t="shared" si="65"/>
        <v>9.63836007890872</v>
      </c>
    </row>
    <row r="161" spans="2:25">
      <c r="B161" s="3">
        <v>3</v>
      </c>
      <c r="C161" s="3"/>
      <c r="D161" s="3"/>
      <c r="E161" s="3" t="s">
        <v>59</v>
      </c>
      <c r="I161">
        <f t="shared" ref="I161:Y161" si="66">AVERAGE(I118:I120)</f>
        <v>0.17313333333333333</v>
      </c>
      <c r="J161">
        <f t="shared" si="66"/>
        <v>1641.8066666666666</v>
      </c>
      <c r="K161">
        <f t="shared" si="66"/>
        <v>1.6734516371246946</v>
      </c>
      <c r="L161"/>
      <c r="M161"/>
      <c r="O161">
        <f t="shared" si="66"/>
        <v>0.19166666666666665</v>
      </c>
      <c r="P161">
        <f t="shared" si="66"/>
        <v>1080.7438333333332</v>
      </c>
      <c r="Q161">
        <f t="shared" si="66"/>
        <v>1.1015746091931762</v>
      </c>
      <c r="R161">
        <f t="shared" si="66"/>
        <v>2.3433333333333334E-2</v>
      </c>
      <c r="S161">
        <f t="shared" si="66"/>
        <v>-2.65</v>
      </c>
      <c r="T161">
        <f t="shared" si="66"/>
        <v>6.2166666666666677</v>
      </c>
      <c r="U161">
        <f t="shared" si="66"/>
        <v>3.3884971586315769</v>
      </c>
      <c r="V161">
        <f t="shared" si="66"/>
        <v>0.17899999999999996</v>
      </c>
      <c r="W161">
        <f t="shared" si="66"/>
        <v>15.163333333333334</v>
      </c>
      <c r="X161">
        <f t="shared" si="66"/>
        <v>15.163333333333334</v>
      </c>
      <c r="Y161">
        <f t="shared" si="66"/>
        <v>8.2650260453699946</v>
      </c>
    </row>
    <row r="163" spans="2:25">
      <c r="B163" t="s">
        <v>724</v>
      </c>
    </row>
    <row r="164" spans="2:25">
      <c r="E164" s="3" t="s">
        <v>725</v>
      </c>
      <c r="F164" s="4">
        <f t="shared" ref="F164:Y164" si="67">AVERAGE(F123:F135)</f>
        <v>4.4422916666666659E-2</v>
      </c>
      <c r="G164" s="4">
        <f t="shared" si="67"/>
        <v>1067.215625</v>
      </c>
      <c r="H164" s="6">
        <f t="shared" si="67"/>
        <v>1.5569642559193562</v>
      </c>
      <c r="I164" s="4">
        <f t="shared" si="67"/>
        <v>0.13505</v>
      </c>
      <c r="J164" s="4">
        <f t="shared" si="67"/>
        <v>1336.5605555555555</v>
      </c>
      <c r="K164" s="6">
        <f t="shared" si="67"/>
        <v>1.7005475205076392</v>
      </c>
      <c r="L164" s="48">
        <f t="shared" si="67"/>
        <v>4.8568750000000008E-2</v>
      </c>
      <c r="M164" s="48">
        <f t="shared" si="67"/>
        <v>763.75581458333329</v>
      </c>
      <c r="N164" s="5">
        <f t="shared" si="67"/>
        <v>1.1195308122997449</v>
      </c>
      <c r="O164" s="4">
        <f t="shared" si="67"/>
        <v>0.12757638888888889</v>
      </c>
      <c r="P164" s="4">
        <f t="shared" si="67"/>
        <v>920.17932777777776</v>
      </c>
      <c r="Q164" s="6">
        <f t="shared" si="67"/>
        <v>1.1415565834560688</v>
      </c>
      <c r="R164" s="4">
        <f t="shared" si="67"/>
        <v>4.0524999999999999E-2</v>
      </c>
      <c r="S164" s="4">
        <f t="shared" si="67"/>
        <v>-4.5211111111111109</v>
      </c>
      <c r="T164" s="6">
        <f t="shared" si="67"/>
        <v>7.9454166666666657</v>
      </c>
      <c r="U164" s="6">
        <f t="shared" si="67"/>
        <v>6.0073526485928106</v>
      </c>
      <c r="V164" s="4">
        <f t="shared" si="67"/>
        <v>0.12473888888888889</v>
      </c>
      <c r="W164" s="4">
        <f t="shared" si="67"/>
        <v>7.8361111111111112</v>
      </c>
      <c r="X164" s="6">
        <f t="shared" si="67"/>
        <v>13.728333333333333</v>
      </c>
      <c r="Y164" s="6">
        <f t="shared" si="67"/>
        <v>10.326181405997763</v>
      </c>
    </row>
    <row r="165" spans="2:25">
      <c r="E165" s="3" t="s">
        <v>726</v>
      </c>
      <c r="F165" s="4">
        <f t="shared" ref="F165:Y165" si="68">AVERAGE(F136:F148)</f>
        <v>4.8606249999999997E-2</v>
      </c>
      <c r="G165" s="4">
        <f t="shared" si="68"/>
        <v>1233.81</v>
      </c>
      <c r="H165" s="6">
        <f t="shared" si="68"/>
        <v>1.6592164115501935</v>
      </c>
      <c r="I165" s="4">
        <f t="shared" si="68"/>
        <v>0.14940999999999999</v>
      </c>
      <c r="J165" s="4">
        <f t="shared" si="68"/>
        <v>1332.4848333333334</v>
      </c>
      <c r="K165" s="6">
        <f t="shared" si="68"/>
        <v>1.6814788159488798</v>
      </c>
      <c r="L165" s="48">
        <f t="shared" si="68"/>
        <v>4.8897916666666659E-2</v>
      </c>
      <c r="M165" s="48">
        <f t="shared" si="68"/>
        <v>879.29143541666667</v>
      </c>
      <c r="N165" s="5">
        <f t="shared" si="68"/>
        <v>1.1659878288545777</v>
      </c>
      <c r="O165" s="4">
        <f t="shared" si="68"/>
        <v>0.1422016666666667</v>
      </c>
      <c r="P165" s="4">
        <f t="shared" si="68"/>
        <v>898.99700666666672</v>
      </c>
      <c r="Q165" s="6">
        <f t="shared" si="68"/>
        <v>1.1429083779291742</v>
      </c>
      <c r="R165" s="4">
        <f t="shared" si="68"/>
        <v>3.7346666666666667E-2</v>
      </c>
      <c r="S165" s="4">
        <f t="shared" si="68"/>
        <v>4.910333333333333</v>
      </c>
      <c r="T165" s="6">
        <f t="shared" si="68"/>
        <v>9.5549999999999997</v>
      </c>
      <c r="U165" s="6">
        <f t="shared" si="68"/>
        <v>6.5413266990086951</v>
      </c>
      <c r="V165" s="4">
        <f t="shared" si="68"/>
        <v>0.14918666666666666</v>
      </c>
      <c r="W165" s="4">
        <f t="shared" si="68"/>
        <v>17.36</v>
      </c>
      <c r="X165" s="6">
        <f t="shared" si="68"/>
        <v>17.36</v>
      </c>
      <c r="Y165" s="6">
        <f t="shared" si="68"/>
        <v>12.868123033087688</v>
      </c>
    </row>
    <row r="166" spans="2:25">
      <c r="E166" s="3" t="s">
        <v>727</v>
      </c>
      <c r="F166" s="4">
        <f t="shared" ref="F166:Y166" si="69">AVERAGE(F149:F161)</f>
        <v>4.6955000000000004E-2</v>
      </c>
      <c r="G166" s="4">
        <f t="shared" si="69"/>
        <v>990.94833333333338</v>
      </c>
      <c r="H166" s="6">
        <f t="shared" si="69"/>
        <v>1.2650572954221717</v>
      </c>
      <c r="I166" s="4">
        <f t="shared" si="69"/>
        <v>0.14475555555555555</v>
      </c>
      <c r="J166" s="4">
        <f t="shared" si="69"/>
        <v>1362.1666666666667</v>
      </c>
      <c r="K166" s="6">
        <f t="shared" si="69"/>
        <v>1.6832238640090653</v>
      </c>
      <c r="L166" s="48">
        <f t="shared" si="69"/>
        <v>4.5290000000000004E-2</v>
      </c>
      <c r="M166" s="48">
        <f t="shared" si="69"/>
        <v>676.41216166666675</v>
      </c>
      <c r="N166" s="5">
        <f t="shared" si="69"/>
        <v>0.86410882338699424</v>
      </c>
      <c r="O166" s="4">
        <f t="shared" si="69"/>
        <v>0.14669090909090909</v>
      </c>
      <c r="P166" s="4">
        <f t="shared" si="69"/>
        <v>931.4956893939393</v>
      </c>
      <c r="Q166" s="6">
        <f t="shared" si="69"/>
        <v>1.1551022714304138</v>
      </c>
      <c r="R166" s="4">
        <f t="shared" si="69"/>
        <v>4.0358333333333329E-2</v>
      </c>
      <c r="S166" s="4">
        <f t="shared" si="69"/>
        <v>-0.71638888888888885</v>
      </c>
      <c r="T166" s="6">
        <f t="shared" si="69"/>
        <v>6.758055555555555</v>
      </c>
      <c r="U166" s="6">
        <f t="shared" si="69"/>
        <v>5.0550954471760834</v>
      </c>
      <c r="V166" s="4">
        <f t="shared" si="69"/>
        <v>0.13119444444444445</v>
      </c>
      <c r="W166" s="4">
        <f t="shared" si="69"/>
        <v>13.334444444444443</v>
      </c>
      <c r="X166" s="6">
        <f t="shared" si="69"/>
        <v>15.456111111111111</v>
      </c>
      <c r="Y166" s="6">
        <f t="shared" si="69"/>
        <v>11.031266167323265</v>
      </c>
    </row>
    <row r="168" spans="2:25">
      <c r="B168" t="s">
        <v>728</v>
      </c>
    </row>
    <row r="169" spans="2:25">
      <c r="E169" s="3" t="s">
        <v>725</v>
      </c>
      <c r="F169" s="4">
        <f t="shared" ref="F169:Y169" si="70">STDEV(F123:F135)</f>
        <v>6.3427307317054432E-3</v>
      </c>
      <c r="G169" s="5">
        <f t="shared" si="70"/>
        <v>117.69838578594359</v>
      </c>
      <c r="H169" s="5">
        <f t="shared" si="70"/>
        <v>0.15624438977369751</v>
      </c>
      <c r="I169" s="4">
        <f t="shared" si="70"/>
        <v>2.6618257196173011E-2</v>
      </c>
      <c r="J169" s="5">
        <f t="shared" si="70"/>
        <v>335.86406689910564</v>
      </c>
      <c r="K169" s="5">
        <f t="shared" si="70"/>
        <v>0.14732342931533413</v>
      </c>
      <c r="L169" s="48">
        <f t="shared" si="70"/>
        <v>1.0565365089959101E-2</v>
      </c>
      <c r="M169" s="49">
        <f t="shared" si="70"/>
        <v>202.047167571285</v>
      </c>
      <c r="N169" s="6">
        <f t="shared" si="70"/>
        <v>0.32842027766488063</v>
      </c>
      <c r="O169" s="4">
        <f t="shared" si="70"/>
        <v>2.6903948546460086E-2</v>
      </c>
      <c r="P169" s="5">
        <f t="shared" si="70"/>
        <v>232.38430384337059</v>
      </c>
      <c r="Q169" s="6">
        <f t="shared" si="70"/>
        <v>0.18506113418995643</v>
      </c>
      <c r="R169" s="4">
        <f t="shared" si="70"/>
        <v>7.0665969836472943E-3</v>
      </c>
      <c r="S169" s="5">
        <f t="shared" si="70"/>
        <v>3.8610082247755586</v>
      </c>
      <c r="T169" s="6">
        <f t="shared" si="70"/>
        <v>2.3625400563115919</v>
      </c>
      <c r="U169" s="6">
        <f t="shared" si="70"/>
        <v>2.1490043552482136</v>
      </c>
      <c r="V169" s="4">
        <f t="shared" si="70"/>
        <v>3.9547426670125584E-2</v>
      </c>
      <c r="W169" s="5">
        <f t="shared" si="70"/>
        <v>10.062927544925026</v>
      </c>
      <c r="X169" s="6">
        <f t="shared" si="70"/>
        <v>3.0202112107559231</v>
      </c>
      <c r="Y169" s="6">
        <f t="shared" si="70"/>
        <v>2.8702156187190901</v>
      </c>
    </row>
    <row r="170" spans="2:25">
      <c r="E170" s="3" t="s">
        <v>726</v>
      </c>
      <c r="F170" s="4">
        <f t="shared" ref="F170:Y170" si="71">STDEV(F136:F148)</f>
        <v>8.883907055090812E-3</v>
      </c>
      <c r="G170" s="5">
        <f t="shared" si="71"/>
        <v>351.18171588880216</v>
      </c>
      <c r="H170" s="5">
        <f t="shared" si="71"/>
        <v>0.1825354829541132</v>
      </c>
      <c r="I170" s="4">
        <f t="shared" si="71"/>
        <v>1.9787020624267598E-2</v>
      </c>
      <c r="J170" s="5">
        <f t="shared" si="71"/>
        <v>383.63257264002175</v>
      </c>
      <c r="K170" s="5">
        <f t="shared" si="71"/>
        <v>0.2006905203175352</v>
      </c>
      <c r="L170" s="48">
        <f t="shared" si="71"/>
        <v>9.9993985434205027E-3</v>
      </c>
      <c r="M170" s="49">
        <f t="shared" si="71"/>
        <v>322.82678586381888</v>
      </c>
      <c r="N170" s="6">
        <f t="shared" si="71"/>
        <v>0.25547526245553726</v>
      </c>
      <c r="O170" s="4">
        <f t="shared" si="71"/>
        <v>3.349573259165782E-2</v>
      </c>
      <c r="P170" s="5">
        <f t="shared" si="71"/>
        <v>253.77953859899159</v>
      </c>
      <c r="Q170" s="6">
        <f t="shared" si="71"/>
        <v>0.20695035973404424</v>
      </c>
      <c r="R170" s="4">
        <f t="shared" si="71"/>
        <v>1.1645962581274434E-2</v>
      </c>
      <c r="S170" s="5">
        <f t="shared" si="71"/>
        <v>10.917630033828566</v>
      </c>
      <c r="T170" s="6">
        <f t="shared" si="71"/>
        <v>7.7005361766183142</v>
      </c>
      <c r="U170" s="6">
        <f t="shared" si="71"/>
        <v>4.5264115209997398</v>
      </c>
      <c r="V170" s="4">
        <f t="shared" si="71"/>
        <v>3.2941966179972852E-2</v>
      </c>
      <c r="W170" s="5">
        <f t="shared" si="71"/>
        <v>4.9653401161587896</v>
      </c>
      <c r="X170" s="6">
        <f t="shared" si="71"/>
        <v>4.9653401161587896</v>
      </c>
      <c r="Y170" s="6">
        <f t="shared" si="71"/>
        <v>4.109865506706603</v>
      </c>
    </row>
    <row r="171" spans="2:25">
      <c r="E171" s="3" t="s">
        <v>727</v>
      </c>
      <c r="F171" s="4">
        <f t="shared" ref="F171:Y171" si="72">STDEV(F149:F161)</f>
        <v>1.6084794694691335E-2</v>
      </c>
      <c r="G171" s="5">
        <f t="shared" si="72"/>
        <v>605.67478470934884</v>
      </c>
      <c r="H171" s="5">
        <f t="shared" si="72"/>
        <v>0.68079006009573584</v>
      </c>
      <c r="I171" s="4">
        <f t="shared" si="72"/>
        <v>2.4390970896613788E-2</v>
      </c>
      <c r="J171" s="5">
        <f t="shared" si="72"/>
        <v>300.63891599744818</v>
      </c>
      <c r="K171" s="5">
        <f t="shared" si="72"/>
        <v>0.17239537443624917</v>
      </c>
      <c r="L171" s="48">
        <f t="shared" si="72"/>
        <v>2.0984333074174667E-2</v>
      </c>
      <c r="M171" s="49">
        <f t="shared" si="72"/>
        <v>525.25042222756815</v>
      </c>
      <c r="N171" s="6">
        <f t="shared" si="72"/>
        <v>0.61302501900988537</v>
      </c>
      <c r="O171" s="4">
        <f t="shared" si="72"/>
        <v>3.163393427918499E-2</v>
      </c>
      <c r="P171" s="5">
        <f t="shared" si="72"/>
        <v>243.02132919248388</v>
      </c>
      <c r="Q171" s="6">
        <f t="shared" si="72"/>
        <v>0.23500175766613132</v>
      </c>
      <c r="R171" s="4">
        <f t="shared" si="72"/>
        <v>1.2619618565046767E-2</v>
      </c>
      <c r="S171" s="5">
        <f t="shared" si="72"/>
        <v>3.7735708936711778</v>
      </c>
      <c r="T171" s="6">
        <f t="shared" si="72"/>
        <v>3.5575040786147083</v>
      </c>
      <c r="U171" s="6">
        <f t="shared" si="72"/>
        <v>3.5981831857557531</v>
      </c>
      <c r="V171" s="4">
        <f t="shared" si="72"/>
        <v>3.9577235149610215E-2</v>
      </c>
      <c r="W171" s="5">
        <f t="shared" si="72"/>
        <v>7.2280820672132968</v>
      </c>
      <c r="X171" s="6">
        <f t="shared" si="72"/>
        <v>4.7780300732070957</v>
      </c>
      <c r="Y171" s="6">
        <f t="shared" si="72"/>
        <v>3.9858574028604883</v>
      </c>
    </row>
    <row r="173" spans="2:25">
      <c r="B173" t="s">
        <v>749</v>
      </c>
      <c r="E173" s="3" t="s">
        <v>725</v>
      </c>
      <c r="F173" s="12">
        <f t="shared" ref="F173:Y173" si="73">QUARTILE(F123:F135,3)</f>
        <v>4.7324999999999999E-2</v>
      </c>
      <c r="G173" s="12">
        <f t="shared" si="73"/>
        <v>1159.9283333333333</v>
      </c>
      <c r="H173" s="12">
        <f t="shared" si="73"/>
        <v>1.6542817232740286</v>
      </c>
      <c r="I173" s="12">
        <f t="shared" si="73"/>
        <v>0.14263333333333333</v>
      </c>
      <c r="J173" s="12">
        <f t="shared" si="73"/>
        <v>1627.1316666666667</v>
      </c>
      <c r="K173" s="12">
        <f t="shared" si="73"/>
        <v>1.7983834916512846</v>
      </c>
      <c r="L173" s="50">
        <f t="shared" si="73"/>
        <v>5.4387500000000005E-2</v>
      </c>
      <c r="M173" s="50">
        <f t="shared" si="73"/>
        <v>870.03035</v>
      </c>
      <c r="N173" s="12">
        <f t="shared" si="73"/>
        <v>1.2664156750866653</v>
      </c>
      <c r="O173" s="12">
        <f t="shared" si="73"/>
        <v>0.1383125</v>
      </c>
      <c r="P173" s="12">
        <f t="shared" si="73"/>
        <v>1186.3196833333334</v>
      </c>
      <c r="Q173" s="12">
        <f t="shared" si="73"/>
        <v>1.2853356268560878</v>
      </c>
      <c r="R173" s="12">
        <f t="shared" si="73"/>
        <v>4.6274999999999997E-2</v>
      </c>
      <c r="S173" s="12">
        <f t="shared" si="73"/>
        <v>-2.2625000000000002</v>
      </c>
      <c r="T173" s="12">
        <f t="shared" si="73"/>
        <v>9.5891666666666673</v>
      </c>
      <c r="U173" s="12">
        <f t="shared" si="73"/>
        <v>7.8212371276483621</v>
      </c>
      <c r="V173" s="12">
        <f t="shared" si="73"/>
        <v>0.135825</v>
      </c>
      <c r="W173" s="12">
        <f t="shared" si="73"/>
        <v>13.375</v>
      </c>
      <c r="X173" s="12">
        <f t="shared" si="73"/>
        <v>16.195</v>
      </c>
      <c r="Y173" s="12">
        <f t="shared" si="73"/>
        <v>13.008940580725202</v>
      </c>
    </row>
    <row r="174" spans="2:25">
      <c r="E174" s="3" t="s">
        <v>726</v>
      </c>
      <c r="F174" s="12">
        <f t="shared" ref="F174:Y174" si="74">QUARTILE(F136:F148,3)</f>
        <v>5.2199999999999996E-2</v>
      </c>
      <c r="G174" s="12">
        <f t="shared" si="74"/>
        <v>1300.8641666666667</v>
      </c>
      <c r="H174" s="12">
        <f t="shared" si="74"/>
        <v>1.7740117903406962</v>
      </c>
      <c r="I174" s="12">
        <f t="shared" si="74"/>
        <v>0.16821666666666668</v>
      </c>
      <c r="J174" s="12">
        <f t="shared" si="74"/>
        <v>1630.7591666666667</v>
      </c>
      <c r="K174" s="12">
        <f t="shared" si="74"/>
        <v>1.8910847004119866</v>
      </c>
      <c r="L174" s="50">
        <f t="shared" si="74"/>
        <v>5.5149999999999998E-2</v>
      </c>
      <c r="M174" s="50">
        <f t="shared" si="74"/>
        <v>1081.1539666666667</v>
      </c>
      <c r="N174" s="12">
        <f t="shared" si="74"/>
        <v>1.2989602221947067</v>
      </c>
      <c r="O174" s="12">
        <f t="shared" si="74"/>
        <v>0.16905833333333334</v>
      </c>
      <c r="P174" s="12">
        <f t="shared" si="74"/>
        <v>1085.9014083333332</v>
      </c>
      <c r="Q174" s="12">
        <f t="shared" si="74"/>
        <v>1.1944221751958231</v>
      </c>
      <c r="R174" s="12">
        <f t="shared" si="74"/>
        <v>4.3466666666666667E-2</v>
      </c>
      <c r="S174" s="12">
        <f t="shared" si="74"/>
        <v>8.8966666666666665</v>
      </c>
      <c r="T174" s="12">
        <f t="shared" si="74"/>
        <v>10.616666666666667</v>
      </c>
      <c r="U174" s="12">
        <f t="shared" si="74"/>
        <v>7.3028544099418298</v>
      </c>
      <c r="V174" s="12">
        <f t="shared" si="74"/>
        <v>0.17575833333333335</v>
      </c>
      <c r="W174" s="12">
        <f t="shared" si="74"/>
        <v>19.739166666666662</v>
      </c>
      <c r="X174" s="12">
        <f t="shared" si="74"/>
        <v>19.739166666666662</v>
      </c>
      <c r="Y174" s="12">
        <f t="shared" si="74"/>
        <v>15.710613023384477</v>
      </c>
    </row>
    <row r="175" spans="2:25">
      <c r="E175" s="3" t="s">
        <v>727</v>
      </c>
      <c r="F175" s="12">
        <f t="shared" ref="F175:Y175" si="75">QUARTILE(F149:F161,3)</f>
        <v>5.7216666666666666E-2</v>
      </c>
      <c r="G175" s="12">
        <f t="shared" si="75"/>
        <v>1370.8608333333334</v>
      </c>
      <c r="H175" s="12">
        <f t="shared" si="75"/>
        <v>1.6640360761181181</v>
      </c>
      <c r="I175" s="12">
        <f t="shared" si="75"/>
        <v>0.15968333333333334</v>
      </c>
      <c r="J175" s="12">
        <f t="shared" si="75"/>
        <v>1643.5908333333332</v>
      </c>
      <c r="K175" s="12">
        <f t="shared" si="75"/>
        <v>1.7709448762456932</v>
      </c>
      <c r="L175" s="50">
        <f t="shared" si="75"/>
        <v>5.8174999999999998E-2</v>
      </c>
      <c r="M175" s="50">
        <f t="shared" si="75"/>
        <v>1122.0668499999999</v>
      </c>
      <c r="N175" s="12">
        <f t="shared" si="75"/>
        <v>1.1978140276539517</v>
      </c>
      <c r="O175" s="12">
        <f t="shared" si="75"/>
        <v>0.16176666666666667</v>
      </c>
      <c r="P175" s="12">
        <f t="shared" si="75"/>
        <v>1012.4989166666667</v>
      </c>
      <c r="Q175" s="12">
        <f t="shared" si="75"/>
        <v>1.2307819935788036</v>
      </c>
      <c r="R175" s="12">
        <f t="shared" si="75"/>
        <v>4.9108333333333337E-2</v>
      </c>
      <c r="S175" s="12">
        <f t="shared" si="75"/>
        <v>0.45416666666666661</v>
      </c>
      <c r="T175" s="12">
        <f t="shared" si="75"/>
        <v>8.5858333333333334</v>
      </c>
      <c r="U175" s="12">
        <f t="shared" si="75"/>
        <v>5.9575421072336221</v>
      </c>
      <c r="V175" s="12">
        <f t="shared" si="75"/>
        <v>0.16595833333333332</v>
      </c>
      <c r="W175" s="12">
        <f t="shared" si="75"/>
        <v>15.929166666666664</v>
      </c>
      <c r="X175" s="12">
        <f t="shared" si="75"/>
        <v>18.296666666666667</v>
      </c>
      <c r="Y175" s="12">
        <f t="shared" si="75"/>
        <v>13.342479142961379</v>
      </c>
    </row>
    <row r="176" spans="2:25">
      <c r="E176" s="3" t="s">
        <v>750</v>
      </c>
      <c r="F176" s="39">
        <f>AVERAGE(F173:F175)</f>
        <v>5.2247222222222223E-2</v>
      </c>
      <c r="G176" s="39">
        <f t="shared" ref="G176:Y176" si="76">AVERAGE(G173:G175)</f>
        <v>1277.2177777777779</v>
      </c>
      <c r="H176" s="39">
        <f t="shared" si="76"/>
        <v>1.6974431965776144</v>
      </c>
      <c r="I176" s="39">
        <f t="shared" si="76"/>
        <v>0.15684444444444445</v>
      </c>
      <c r="J176" s="39">
        <f t="shared" si="76"/>
        <v>1633.8272222222222</v>
      </c>
      <c r="K176" s="39">
        <f t="shared" si="76"/>
        <v>1.8201376894363215</v>
      </c>
      <c r="L176" s="51">
        <f t="shared" si="76"/>
        <v>5.5904166666666671E-2</v>
      </c>
      <c r="M176" s="51">
        <f t="shared" si="76"/>
        <v>1024.4170555555556</v>
      </c>
      <c r="N176" s="39">
        <f t="shared" si="76"/>
        <v>1.254396641645108</v>
      </c>
      <c r="O176" s="39">
        <f t="shared" si="76"/>
        <v>0.15637916666666668</v>
      </c>
      <c r="P176" s="39">
        <f t="shared" si="76"/>
        <v>1094.9066694444443</v>
      </c>
      <c r="Q176" s="39">
        <f t="shared" si="76"/>
        <v>1.2368465985435715</v>
      </c>
      <c r="R176" s="39">
        <f t="shared" si="76"/>
        <v>4.6283333333333336E-2</v>
      </c>
      <c r="S176" s="39">
        <f t="shared" si="76"/>
        <v>2.3627777777777776</v>
      </c>
      <c r="T176" s="39">
        <f t="shared" si="76"/>
        <v>9.5972222222222232</v>
      </c>
      <c r="U176" s="39">
        <f t="shared" si="76"/>
        <v>7.0272112149412713</v>
      </c>
      <c r="V176" s="39">
        <f t="shared" si="76"/>
        <v>0.15918055555555555</v>
      </c>
      <c r="W176" s="39">
        <f t="shared" si="76"/>
        <v>16.347777777777775</v>
      </c>
      <c r="X176" s="39">
        <f t="shared" si="76"/>
        <v>18.076944444444443</v>
      </c>
      <c r="Y176" s="39">
        <f t="shared" si="76"/>
        <v>14.020677582357019</v>
      </c>
    </row>
    <row r="178" spans="1:25">
      <c r="B178" t="s">
        <v>729</v>
      </c>
      <c r="E178" s="3" t="s">
        <v>725</v>
      </c>
      <c r="F178">
        <f t="shared" ref="F178:Y178" si="77">COUNT(F123:F135)</f>
        <v>8</v>
      </c>
      <c r="G178">
        <f t="shared" si="77"/>
        <v>8</v>
      </c>
      <c r="H178">
        <f t="shared" si="77"/>
        <v>8</v>
      </c>
      <c r="I178">
        <f t="shared" si="77"/>
        <v>12</v>
      </c>
      <c r="J178">
        <f t="shared" si="77"/>
        <v>12</v>
      </c>
      <c r="K178">
        <f t="shared" si="77"/>
        <v>12</v>
      </c>
      <c r="L178" s="47">
        <f t="shared" si="77"/>
        <v>8</v>
      </c>
      <c r="M178" s="47">
        <f t="shared" si="77"/>
        <v>8</v>
      </c>
      <c r="N178">
        <f t="shared" si="77"/>
        <v>8</v>
      </c>
      <c r="O178">
        <f t="shared" si="77"/>
        <v>12</v>
      </c>
      <c r="P178">
        <f t="shared" si="77"/>
        <v>12</v>
      </c>
      <c r="Q178">
        <f t="shared" si="77"/>
        <v>12</v>
      </c>
      <c r="R178">
        <f t="shared" si="77"/>
        <v>12</v>
      </c>
      <c r="S178">
        <f t="shared" si="77"/>
        <v>12</v>
      </c>
      <c r="T178">
        <f t="shared" si="77"/>
        <v>12</v>
      </c>
      <c r="U178">
        <f t="shared" si="77"/>
        <v>12</v>
      </c>
      <c r="V178">
        <f t="shared" si="77"/>
        <v>12</v>
      </c>
      <c r="W178">
        <f t="shared" si="77"/>
        <v>12</v>
      </c>
      <c r="X178">
        <f t="shared" si="77"/>
        <v>12</v>
      </c>
      <c r="Y178">
        <f t="shared" si="77"/>
        <v>12</v>
      </c>
    </row>
    <row r="179" spans="1:25">
      <c r="E179" s="3" t="s">
        <v>726</v>
      </c>
      <c r="F179">
        <f t="shared" ref="F179:Y179" si="78">COUNT(F136:F148)</f>
        <v>8</v>
      </c>
      <c r="G179">
        <f t="shared" si="78"/>
        <v>8</v>
      </c>
      <c r="H179">
        <f t="shared" si="78"/>
        <v>8</v>
      </c>
      <c r="I179">
        <f t="shared" si="78"/>
        <v>10</v>
      </c>
      <c r="J179">
        <f t="shared" si="78"/>
        <v>10</v>
      </c>
      <c r="K179">
        <f t="shared" si="78"/>
        <v>10</v>
      </c>
      <c r="L179" s="47">
        <f t="shared" si="78"/>
        <v>8</v>
      </c>
      <c r="M179" s="47">
        <f t="shared" si="78"/>
        <v>8</v>
      </c>
      <c r="N179">
        <f t="shared" si="78"/>
        <v>8</v>
      </c>
      <c r="O179">
        <f t="shared" si="78"/>
        <v>10</v>
      </c>
      <c r="P179">
        <f t="shared" si="78"/>
        <v>10</v>
      </c>
      <c r="Q179">
        <f t="shared" si="78"/>
        <v>10</v>
      </c>
      <c r="R179">
        <f t="shared" si="78"/>
        <v>10</v>
      </c>
      <c r="S179">
        <f t="shared" si="78"/>
        <v>10</v>
      </c>
      <c r="T179">
        <f t="shared" si="78"/>
        <v>10</v>
      </c>
      <c r="U179">
        <f t="shared" si="78"/>
        <v>10</v>
      </c>
      <c r="V179">
        <f t="shared" si="78"/>
        <v>10</v>
      </c>
      <c r="W179">
        <f t="shared" si="78"/>
        <v>10</v>
      </c>
      <c r="X179">
        <f t="shared" si="78"/>
        <v>10</v>
      </c>
      <c r="Y179">
        <f t="shared" si="78"/>
        <v>10</v>
      </c>
    </row>
    <row r="180" spans="1:25">
      <c r="E180" s="3" t="s">
        <v>727</v>
      </c>
      <c r="F180">
        <f t="shared" ref="F180:Y180" si="79">COUNT(F149:F161)</f>
        <v>10</v>
      </c>
      <c r="G180">
        <f t="shared" si="79"/>
        <v>10</v>
      </c>
      <c r="H180">
        <f t="shared" si="79"/>
        <v>10</v>
      </c>
      <c r="I180">
        <f t="shared" si="79"/>
        <v>12</v>
      </c>
      <c r="J180">
        <f t="shared" si="79"/>
        <v>12</v>
      </c>
      <c r="K180">
        <f t="shared" si="79"/>
        <v>12</v>
      </c>
      <c r="L180" s="47">
        <f t="shared" si="79"/>
        <v>10</v>
      </c>
      <c r="M180" s="47">
        <f t="shared" si="79"/>
        <v>10</v>
      </c>
      <c r="N180">
        <f t="shared" si="79"/>
        <v>10</v>
      </c>
      <c r="O180">
        <f t="shared" si="79"/>
        <v>11</v>
      </c>
      <c r="P180">
        <f t="shared" si="79"/>
        <v>11</v>
      </c>
      <c r="Q180">
        <f t="shared" si="79"/>
        <v>11</v>
      </c>
      <c r="R180">
        <f t="shared" si="79"/>
        <v>12</v>
      </c>
      <c r="S180">
        <f t="shared" si="79"/>
        <v>12</v>
      </c>
      <c r="T180">
        <f t="shared" si="79"/>
        <v>12</v>
      </c>
      <c r="U180">
        <f t="shared" si="79"/>
        <v>12</v>
      </c>
      <c r="V180">
        <f t="shared" si="79"/>
        <v>12</v>
      </c>
      <c r="W180">
        <f t="shared" si="79"/>
        <v>12</v>
      </c>
      <c r="X180">
        <f t="shared" si="79"/>
        <v>12</v>
      </c>
      <c r="Y180">
        <f t="shared" si="79"/>
        <v>12</v>
      </c>
    </row>
    <row r="182" spans="1:25">
      <c r="B182" t="s">
        <v>730</v>
      </c>
      <c r="D182" s="9"/>
    </row>
    <row r="183" spans="1:25">
      <c r="B183" s="9" t="s">
        <v>725</v>
      </c>
      <c r="C183" s="9"/>
      <c r="D183" s="9"/>
      <c r="E183" s="3" t="s">
        <v>731</v>
      </c>
      <c r="F183" s="8">
        <f t="shared" ref="F183:Y183" si="80">MIN(F123:F135)</f>
        <v>3.5133333333333329E-2</v>
      </c>
      <c r="G183" s="8">
        <f t="shared" si="80"/>
        <v>919.87</v>
      </c>
      <c r="H183" s="8">
        <f t="shared" si="80"/>
        <v>1.3028423039966874</v>
      </c>
      <c r="I183" s="8">
        <f t="shared" si="80"/>
        <v>9.3933333333333327E-2</v>
      </c>
      <c r="J183" s="8">
        <f t="shared" si="80"/>
        <v>936.36666666666667</v>
      </c>
      <c r="K183" s="8">
        <f t="shared" si="80"/>
        <v>1.4772689650365489</v>
      </c>
      <c r="L183" s="52">
        <f t="shared" si="80"/>
        <v>2.4149999999999998E-2</v>
      </c>
      <c r="M183" s="52">
        <f t="shared" si="80"/>
        <v>374.50189999999998</v>
      </c>
      <c r="N183" s="8">
        <f t="shared" si="80"/>
        <v>0.53021562464605276</v>
      </c>
      <c r="O183" s="8">
        <f t="shared" si="80"/>
        <v>9.3500000000000014E-2</v>
      </c>
      <c r="P183" s="8">
        <f t="shared" si="80"/>
        <v>617.24343333333343</v>
      </c>
      <c r="Q183" s="8">
        <f t="shared" si="80"/>
        <v>0.78910756848501773</v>
      </c>
      <c r="R183" s="8">
        <f t="shared" si="80"/>
        <v>3.3433333333333336E-2</v>
      </c>
      <c r="S183" s="8">
        <f t="shared" si="80"/>
        <v>-9.5333333333333332</v>
      </c>
      <c r="T183" s="8">
        <f t="shared" si="80"/>
        <v>3.6166666666666671</v>
      </c>
      <c r="U183" s="8">
        <f t="shared" si="80"/>
        <v>2.5933920265992434</v>
      </c>
      <c r="V183" s="8">
        <f t="shared" si="80"/>
        <v>6.2833333333333338E-2</v>
      </c>
      <c r="W183" s="8">
        <f t="shared" si="80"/>
        <v>-16.056666666666668</v>
      </c>
      <c r="X183" s="8">
        <f t="shared" si="80"/>
        <v>10.18</v>
      </c>
      <c r="Y183" s="8">
        <f t="shared" si="80"/>
        <v>6.8905043815074718</v>
      </c>
    </row>
    <row r="184" spans="1:25">
      <c r="B184" s="9"/>
      <c r="C184" s="9"/>
      <c r="D184" s="9"/>
      <c r="E184" s="3" t="s">
        <v>732</v>
      </c>
      <c r="F184" s="7">
        <f t="shared" ref="F184:Y184" si="81">MAX(F123:F135)</f>
        <v>5.5050000000000002E-2</v>
      </c>
      <c r="G184" s="7">
        <f t="shared" si="81"/>
        <v>1253.605</v>
      </c>
      <c r="H184" s="7">
        <f t="shared" si="81"/>
        <v>1.7661133679208445</v>
      </c>
      <c r="I184" s="7">
        <f t="shared" si="81"/>
        <v>0.19883333333333333</v>
      </c>
      <c r="J184" s="7">
        <f t="shared" si="81"/>
        <v>1855.6333333333332</v>
      </c>
      <c r="K184" s="7">
        <f t="shared" si="81"/>
        <v>1.950075489279121</v>
      </c>
      <c r="L184" s="53">
        <f t="shared" si="81"/>
        <v>5.8700000000000002E-2</v>
      </c>
      <c r="M184" s="53">
        <f t="shared" si="81"/>
        <v>1049.2729666666667</v>
      </c>
      <c r="N184" s="7">
        <f t="shared" si="81"/>
        <v>1.5964108610870218</v>
      </c>
      <c r="O184" s="7">
        <f t="shared" si="81"/>
        <v>0.19326666666666667</v>
      </c>
      <c r="P184" s="7">
        <f t="shared" si="81"/>
        <v>1222.8215</v>
      </c>
      <c r="Q184" s="7">
        <f t="shared" si="81"/>
        <v>1.4020867312266392</v>
      </c>
      <c r="R184" s="7">
        <f t="shared" si="81"/>
        <v>5.2966666666666662E-2</v>
      </c>
      <c r="S184" s="7">
        <f t="shared" si="81"/>
        <v>4.3633333333333333</v>
      </c>
      <c r="T184" s="7">
        <f t="shared" si="81"/>
        <v>12.65</v>
      </c>
      <c r="U184" s="7">
        <f t="shared" si="81"/>
        <v>9.9364323612714003</v>
      </c>
      <c r="V184" s="7">
        <f t="shared" si="81"/>
        <v>0.20083333333333334</v>
      </c>
      <c r="W184" s="7">
        <f t="shared" si="81"/>
        <v>19.323333333333334</v>
      </c>
      <c r="X184" s="7">
        <f t="shared" si="81"/>
        <v>19.323333333333334</v>
      </c>
      <c r="Y184" s="7">
        <f t="shared" si="81"/>
        <v>15.178260447507325</v>
      </c>
    </row>
    <row r="185" spans="1:25">
      <c r="B185" s="9" t="s">
        <v>726</v>
      </c>
      <c r="C185" s="9"/>
      <c r="D185" s="9"/>
      <c r="E185" s="3" t="s">
        <v>731</v>
      </c>
      <c r="F185" s="8">
        <f t="shared" ref="F185:Y185" si="82">MIN(F136:F148)</f>
        <v>3.6733333333333333E-2</v>
      </c>
      <c r="G185" s="8">
        <f t="shared" si="82"/>
        <v>906.58333333333337</v>
      </c>
      <c r="H185" s="8">
        <f t="shared" si="82"/>
        <v>1.4713103041677071</v>
      </c>
      <c r="I185" s="8">
        <f t="shared" si="82"/>
        <v>0.1174</v>
      </c>
      <c r="J185" s="8">
        <f t="shared" si="82"/>
        <v>839.82500000000005</v>
      </c>
      <c r="K185" s="8">
        <f t="shared" si="82"/>
        <v>1.4438634193985875</v>
      </c>
      <c r="L185" s="52">
        <f t="shared" si="82"/>
        <v>2.8799999999999999E-2</v>
      </c>
      <c r="M185" s="52">
        <f t="shared" si="82"/>
        <v>460.23990000000003</v>
      </c>
      <c r="N185" s="8">
        <f t="shared" si="82"/>
        <v>0.84532220293688187</v>
      </c>
      <c r="O185" s="8">
        <f t="shared" si="82"/>
        <v>8.4933333333333347E-2</v>
      </c>
      <c r="P185" s="8">
        <f t="shared" si="82"/>
        <v>529.00199999999995</v>
      </c>
      <c r="Q185" s="8">
        <f t="shared" si="82"/>
        <v>0.87035001242952303</v>
      </c>
      <c r="R185" s="8">
        <f t="shared" si="82"/>
        <v>1.5900000000000001E-2</v>
      </c>
      <c r="S185" s="8">
        <f t="shared" si="82"/>
        <v>-10.783333333333333</v>
      </c>
      <c r="T185" s="8">
        <f t="shared" si="82"/>
        <v>1.83</v>
      </c>
      <c r="U185" s="8">
        <f t="shared" si="82"/>
        <v>1.4374443653064555</v>
      </c>
      <c r="V185" s="8">
        <f t="shared" si="82"/>
        <v>8.1699999999999995E-2</v>
      </c>
      <c r="W185" s="8">
        <f t="shared" si="82"/>
        <v>12.236666666666665</v>
      </c>
      <c r="X185" s="8">
        <f t="shared" si="82"/>
        <v>12.236666666666665</v>
      </c>
      <c r="Y185" s="8">
        <f t="shared" si="82"/>
        <v>7.4566944097933892</v>
      </c>
    </row>
    <row r="186" spans="1:25">
      <c r="B186" s="9"/>
      <c r="C186" s="9"/>
      <c r="D186" s="9"/>
      <c r="E186" s="3" t="s">
        <v>732</v>
      </c>
      <c r="F186" s="7">
        <f t="shared" ref="F186:Y186" si="83">MAX(F136:F148)</f>
        <v>6.4500000000000002E-2</v>
      </c>
      <c r="G186" s="7">
        <f t="shared" si="83"/>
        <v>2001.94</v>
      </c>
      <c r="H186" s="7">
        <f t="shared" si="83"/>
        <v>1.9931901531395362</v>
      </c>
      <c r="I186" s="7">
        <f t="shared" si="83"/>
        <v>0.17203333333333334</v>
      </c>
      <c r="J186" s="7">
        <f t="shared" si="83"/>
        <v>1884.3400000000001</v>
      </c>
      <c r="K186" s="7">
        <f t="shared" si="83"/>
        <v>1.9431991340626542</v>
      </c>
      <c r="L186" s="53">
        <f t="shared" si="83"/>
        <v>6.1499999999999999E-2</v>
      </c>
      <c r="M186" s="53">
        <f t="shared" si="83"/>
        <v>1456.7705000000001</v>
      </c>
      <c r="N186" s="7">
        <f t="shared" si="83"/>
        <v>1.6270890704479639</v>
      </c>
      <c r="O186" s="7">
        <f t="shared" si="83"/>
        <v>0.1825</v>
      </c>
      <c r="P186" s="7">
        <f t="shared" si="83"/>
        <v>1311.7121</v>
      </c>
      <c r="Q186" s="7">
        <f t="shared" si="83"/>
        <v>1.567779957116243</v>
      </c>
      <c r="R186" s="7">
        <f t="shared" si="83"/>
        <v>5.7866666666666657E-2</v>
      </c>
      <c r="S186" s="7">
        <f t="shared" si="83"/>
        <v>28.596666666666664</v>
      </c>
      <c r="T186" s="7">
        <f t="shared" si="83"/>
        <v>28.596666666666664</v>
      </c>
      <c r="U186" s="7">
        <f t="shared" si="83"/>
        <v>17.587044750203592</v>
      </c>
      <c r="V186" s="7">
        <f t="shared" si="83"/>
        <v>0.19223333333333334</v>
      </c>
      <c r="W186" s="7">
        <f t="shared" si="83"/>
        <v>27.283333333333331</v>
      </c>
      <c r="X186" s="7">
        <f t="shared" si="83"/>
        <v>27.283333333333331</v>
      </c>
      <c r="Y186" s="7">
        <f t="shared" si="83"/>
        <v>20.033844636784362</v>
      </c>
    </row>
    <row r="187" spans="1:25">
      <c r="B187" s="9" t="s">
        <v>727</v>
      </c>
      <c r="C187" s="9"/>
      <c r="E187" s="3" t="s">
        <v>731</v>
      </c>
      <c r="F187" s="8">
        <f t="shared" ref="F187:Y187" si="84">MIN(F149:F161)</f>
        <v>1.5599999999999999E-2</v>
      </c>
      <c r="G187" s="8">
        <f t="shared" si="84"/>
        <v>24.313333333333333</v>
      </c>
      <c r="H187" s="8">
        <f t="shared" si="84"/>
        <v>3.3870818274487992E-2</v>
      </c>
      <c r="I187" s="8">
        <f t="shared" si="84"/>
        <v>0.11043333333333333</v>
      </c>
      <c r="J187" s="8">
        <f t="shared" si="84"/>
        <v>792.13666666666677</v>
      </c>
      <c r="K187" s="8">
        <f t="shared" si="84"/>
        <v>1.4549166903906965</v>
      </c>
      <c r="L187" s="52">
        <f t="shared" si="84"/>
        <v>4.3E-3</v>
      </c>
      <c r="M187" s="52">
        <f t="shared" si="84"/>
        <v>1.9777</v>
      </c>
      <c r="N187" s="8">
        <f t="shared" si="84"/>
        <v>2.0783547190432652E-3</v>
      </c>
      <c r="O187" s="8">
        <f t="shared" si="84"/>
        <v>9.1700000000000004E-2</v>
      </c>
      <c r="P187" s="8">
        <f t="shared" si="84"/>
        <v>531.23843333333332</v>
      </c>
      <c r="Q187" s="8">
        <f t="shared" si="84"/>
        <v>0.81459558450384117</v>
      </c>
      <c r="R187" s="8">
        <f t="shared" si="84"/>
        <v>1.6566666666666667E-2</v>
      </c>
      <c r="S187" s="8">
        <f t="shared" si="84"/>
        <v>-4.5566666666666666</v>
      </c>
      <c r="T187" s="8">
        <f t="shared" si="84"/>
        <v>1.6466666666666665</v>
      </c>
      <c r="U187" s="8">
        <f t="shared" si="84"/>
        <v>1.1807701945991025</v>
      </c>
      <c r="V187" s="8">
        <f t="shared" si="84"/>
        <v>7.3333333333333334E-2</v>
      </c>
      <c r="W187" s="8">
        <f t="shared" si="84"/>
        <v>-2.74</v>
      </c>
      <c r="X187" s="8">
        <f t="shared" si="84"/>
        <v>6.0100000000000007</v>
      </c>
      <c r="Y187" s="8">
        <f t="shared" si="84"/>
        <v>4.5586737339004282</v>
      </c>
    </row>
    <row r="188" spans="1:25">
      <c r="E188" s="3" t="s">
        <v>732</v>
      </c>
      <c r="F188" s="7">
        <f t="shared" ref="F188:Y188" si="85">MAX(F149:F161)</f>
        <v>6.0033333333333334E-2</v>
      </c>
      <c r="G188" s="7">
        <f t="shared" si="85"/>
        <v>1829.94</v>
      </c>
      <c r="H188" s="7">
        <f t="shared" si="85"/>
        <v>1.944921688332915</v>
      </c>
      <c r="I188" s="7">
        <f t="shared" si="85"/>
        <v>0.1835</v>
      </c>
      <c r="J188" s="7">
        <f t="shared" si="85"/>
        <v>1748.3166666666666</v>
      </c>
      <c r="K188" s="7">
        <f t="shared" si="85"/>
        <v>2.0252023291014116</v>
      </c>
      <c r="L188" s="53">
        <f t="shared" si="85"/>
        <v>6.2099999999999995E-2</v>
      </c>
      <c r="M188" s="53">
        <f t="shared" si="85"/>
        <v>1366.7934</v>
      </c>
      <c r="N188" s="7">
        <f t="shared" si="85"/>
        <v>1.5472338361965885</v>
      </c>
      <c r="O188" s="7">
        <f t="shared" si="85"/>
        <v>0.19856666666666667</v>
      </c>
      <c r="P188" s="7">
        <f t="shared" si="85"/>
        <v>1484.389433333333</v>
      </c>
      <c r="Q188" s="7">
        <f t="shared" si="85"/>
        <v>1.7194762224693416</v>
      </c>
      <c r="R188" s="7">
        <f t="shared" si="85"/>
        <v>5.8599999999999992E-2</v>
      </c>
      <c r="S188" s="7">
        <f t="shared" si="85"/>
        <v>8.2700000000000014</v>
      </c>
      <c r="T188" s="7">
        <f t="shared" si="85"/>
        <v>13.876666666666665</v>
      </c>
      <c r="U188" s="7">
        <f t="shared" si="85"/>
        <v>13.006989429994263</v>
      </c>
      <c r="V188" s="7">
        <f t="shared" si="85"/>
        <v>0.17899999999999996</v>
      </c>
      <c r="W188" s="7">
        <f t="shared" si="85"/>
        <v>22.99666666666667</v>
      </c>
      <c r="X188" s="7">
        <f t="shared" si="85"/>
        <v>22.99666666666667</v>
      </c>
      <c r="Y188" s="7">
        <f t="shared" si="85"/>
        <v>17.312370079460933</v>
      </c>
    </row>
    <row r="189" spans="1:25">
      <c r="A189" s="43" t="s">
        <v>754</v>
      </c>
      <c r="E189" s="3"/>
      <c r="F189" s="21"/>
      <c r="G189" s="21"/>
      <c r="H189" s="21"/>
      <c r="I189" s="21" t="s">
        <v>755</v>
      </c>
      <c r="J189" s="21"/>
      <c r="K189" s="21"/>
      <c r="L189" s="21"/>
      <c r="M189" s="21"/>
      <c r="N189" s="21"/>
      <c r="O189" s="21"/>
      <c r="P189" s="21" t="s">
        <v>760</v>
      </c>
      <c r="Q189" s="21"/>
      <c r="R189" s="21"/>
      <c r="S189" s="21"/>
      <c r="T189" s="21"/>
      <c r="U189" s="21"/>
      <c r="V189" s="21"/>
      <c r="W189" s="21"/>
      <c r="X189" s="21"/>
      <c r="Y189" s="21"/>
    </row>
    <row r="190" spans="1:25" ht="13.5" thickBot="1">
      <c r="A190" s="20" t="s">
        <v>750</v>
      </c>
      <c r="B190" s="20" t="s">
        <v>736</v>
      </c>
      <c r="E190" s="20" t="s">
        <v>737</v>
      </c>
      <c r="I190" s="20" t="s">
        <v>736</v>
      </c>
      <c r="L190" s="20" t="s">
        <v>737</v>
      </c>
      <c r="M190"/>
      <c r="P190" s="20" t="s">
        <v>736</v>
      </c>
      <c r="S190" s="20" t="s">
        <v>737</v>
      </c>
    </row>
    <row r="191" spans="1:25" ht="13.5" thickBot="1">
      <c r="A191" s="14"/>
      <c r="B191" s="15" t="s">
        <v>725</v>
      </c>
      <c r="C191" s="15" t="s">
        <v>726</v>
      </c>
      <c r="D191" s="15" t="s">
        <v>727</v>
      </c>
      <c r="E191" s="15" t="s">
        <v>725</v>
      </c>
      <c r="F191" s="15" t="s">
        <v>726</v>
      </c>
      <c r="G191" s="15" t="s">
        <v>727</v>
      </c>
      <c r="I191" s="15" t="s">
        <v>725</v>
      </c>
      <c r="J191" s="15" t="s">
        <v>726</v>
      </c>
      <c r="K191" s="15" t="s">
        <v>727</v>
      </c>
      <c r="L191" s="15" t="s">
        <v>725</v>
      </c>
      <c r="M191" s="15" t="s">
        <v>726</v>
      </c>
      <c r="N191" s="15" t="s">
        <v>727</v>
      </c>
      <c r="P191" s="15" t="s">
        <v>725</v>
      </c>
      <c r="Q191" s="15" t="s">
        <v>726</v>
      </c>
      <c r="R191" s="15" t="s">
        <v>727</v>
      </c>
      <c r="S191" s="15" t="s">
        <v>725</v>
      </c>
      <c r="T191" s="15" t="s">
        <v>726</v>
      </c>
      <c r="U191" s="15" t="s">
        <v>727</v>
      </c>
    </row>
    <row r="192" spans="1:25">
      <c r="A192" s="16" t="s">
        <v>738</v>
      </c>
      <c r="B192" s="22">
        <f>G164</f>
        <v>1067.215625</v>
      </c>
      <c r="C192" s="22">
        <f>G165</f>
        <v>1233.81</v>
      </c>
      <c r="D192" s="22">
        <f>G166</f>
        <v>990.94833333333338</v>
      </c>
      <c r="E192" s="22">
        <f>J164</f>
        <v>1336.5605555555555</v>
      </c>
      <c r="F192" s="22">
        <f>J165</f>
        <v>1332.4848333333334</v>
      </c>
      <c r="G192" s="22">
        <f>J166</f>
        <v>1362.1666666666667</v>
      </c>
      <c r="I192" s="22">
        <f>M164</f>
        <v>763.75581458333329</v>
      </c>
      <c r="J192" s="22">
        <f>M165</f>
        <v>879.29143541666667</v>
      </c>
      <c r="K192" s="22">
        <f>M166</f>
        <v>676.41216166666675</v>
      </c>
      <c r="L192" s="22">
        <f>P164</f>
        <v>920.17932777777776</v>
      </c>
      <c r="M192" s="22">
        <f>P165</f>
        <v>898.99700666666672</v>
      </c>
      <c r="N192" s="22">
        <f>P166</f>
        <v>931.4956893939393</v>
      </c>
      <c r="P192" s="64">
        <f>T164</f>
        <v>7.9454166666666657</v>
      </c>
      <c r="Q192" s="64">
        <f>T165</f>
        <v>9.5549999999999997</v>
      </c>
      <c r="R192" s="64">
        <f>T166</f>
        <v>6.758055555555555</v>
      </c>
      <c r="S192" s="64">
        <f>X164</f>
        <v>13.728333333333333</v>
      </c>
      <c r="T192" s="64">
        <f>X165</f>
        <v>17.36</v>
      </c>
      <c r="U192" s="64">
        <f>X166</f>
        <v>15.456111111111111</v>
      </c>
    </row>
    <row r="193" spans="1:21">
      <c r="A193" s="23"/>
      <c r="B193" s="24">
        <f>G169</f>
        <v>117.69838578594359</v>
      </c>
      <c r="C193" s="24">
        <f>G170</f>
        <v>351.18171588880216</v>
      </c>
      <c r="D193" s="24">
        <f>G171</f>
        <v>605.67478470934884</v>
      </c>
      <c r="E193" s="24">
        <f>J169</f>
        <v>335.86406689910564</v>
      </c>
      <c r="F193" s="24">
        <f>J170</f>
        <v>383.63257264002175</v>
      </c>
      <c r="G193" s="24">
        <f>J171</f>
        <v>300.63891599744818</v>
      </c>
      <c r="I193" s="24">
        <f>M169</f>
        <v>202.047167571285</v>
      </c>
      <c r="J193" s="24">
        <f>M170</f>
        <v>322.82678586381888</v>
      </c>
      <c r="K193" s="24">
        <f>M171</f>
        <v>525.25042222756815</v>
      </c>
      <c r="L193" s="24">
        <f>P169</f>
        <v>232.38430384337059</v>
      </c>
      <c r="M193" s="24">
        <f>P170</f>
        <v>253.77953859899159</v>
      </c>
      <c r="N193" s="24">
        <f>P171</f>
        <v>243.02132919248388</v>
      </c>
      <c r="P193" s="65">
        <f>T169</f>
        <v>2.3625400563115919</v>
      </c>
      <c r="Q193" s="65">
        <f>T170</f>
        <v>7.7005361766183142</v>
      </c>
      <c r="R193" s="65">
        <f>T171</f>
        <v>3.5575040786147083</v>
      </c>
      <c r="S193" s="65">
        <f>X169</f>
        <v>3.0202112107559231</v>
      </c>
      <c r="T193" s="65">
        <f>X170</f>
        <v>4.9653401161587896</v>
      </c>
      <c r="U193" s="65">
        <f>X171</f>
        <v>4.7780300732070957</v>
      </c>
    </row>
    <row r="194" spans="1:21">
      <c r="A194" s="23" t="s">
        <v>740</v>
      </c>
      <c r="B194" s="25">
        <f>F164</f>
        <v>4.4422916666666659E-2</v>
      </c>
      <c r="C194" s="25">
        <f>F165</f>
        <v>4.8606249999999997E-2</v>
      </c>
      <c r="D194" s="25">
        <f>F166</f>
        <v>4.6955000000000004E-2</v>
      </c>
      <c r="E194" s="25">
        <f>I164</f>
        <v>0.13505</v>
      </c>
      <c r="F194" s="25">
        <f>I165</f>
        <v>0.14940999999999999</v>
      </c>
      <c r="G194" s="25">
        <f>I166</f>
        <v>0.14475555555555555</v>
      </c>
      <c r="I194" s="25">
        <f>L164</f>
        <v>4.8568750000000008E-2</v>
      </c>
      <c r="J194" s="25">
        <f>L165</f>
        <v>4.8897916666666659E-2</v>
      </c>
      <c r="K194" s="25">
        <f>L166</f>
        <v>4.5290000000000004E-2</v>
      </c>
      <c r="L194" s="25">
        <f>O164</f>
        <v>0.12757638888888889</v>
      </c>
      <c r="M194" s="25">
        <f>O165</f>
        <v>0.1422016666666667</v>
      </c>
      <c r="N194" s="25">
        <f>O166</f>
        <v>0.14669090909090909</v>
      </c>
      <c r="P194" s="25">
        <f>R164</f>
        <v>4.0524999999999999E-2</v>
      </c>
      <c r="Q194" s="25">
        <f>R165</f>
        <v>3.7346666666666667E-2</v>
      </c>
      <c r="R194" s="25">
        <f>R166</f>
        <v>4.0358333333333329E-2</v>
      </c>
      <c r="S194" s="25">
        <f>V164</f>
        <v>0.12473888888888889</v>
      </c>
      <c r="T194" s="25">
        <f>V165</f>
        <v>0.14918666666666666</v>
      </c>
      <c r="U194" s="25">
        <f>V166</f>
        <v>0.13119444444444445</v>
      </c>
    </row>
    <row r="195" spans="1:21" ht="13.5" thickBot="1">
      <c r="A195" s="18"/>
      <c r="B195" s="26">
        <f>F169</f>
        <v>6.3427307317054432E-3</v>
      </c>
      <c r="C195" s="26">
        <f>F170</f>
        <v>8.883907055090812E-3</v>
      </c>
      <c r="D195" s="26">
        <f>F171</f>
        <v>1.6084794694691335E-2</v>
      </c>
      <c r="E195" s="26">
        <f>I169</f>
        <v>2.6618257196173011E-2</v>
      </c>
      <c r="F195" s="26">
        <f>I170</f>
        <v>1.9787020624267598E-2</v>
      </c>
      <c r="G195" s="26">
        <f>I171</f>
        <v>2.4390970896613788E-2</v>
      </c>
      <c r="I195" s="26">
        <f>L169</f>
        <v>1.0565365089959101E-2</v>
      </c>
      <c r="J195" s="26">
        <f>L170</f>
        <v>9.9993985434205027E-3</v>
      </c>
      <c r="K195" s="26">
        <f>L171</f>
        <v>2.0984333074174667E-2</v>
      </c>
      <c r="L195" s="26">
        <f>O169</f>
        <v>2.6903948546460086E-2</v>
      </c>
      <c r="M195" s="26">
        <f>O170</f>
        <v>3.349573259165782E-2</v>
      </c>
      <c r="N195" s="26">
        <f>O171</f>
        <v>3.163393427918499E-2</v>
      </c>
      <c r="P195" s="26">
        <f>R169</f>
        <v>7.0665969836472943E-3</v>
      </c>
      <c r="Q195" s="26">
        <f>R170</f>
        <v>1.1645962581274434E-2</v>
      </c>
      <c r="R195" s="26">
        <f>R171</f>
        <v>1.2619618565046767E-2</v>
      </c>
      <c r="S195" s="26">
        <f>V169</f>
        <v>3.9547426670125584E-2</v>
      </c>
      <c r="T195" s="26">
        <f>V170</f>
        <v>3.2941966179972852E-2</v>
      </c>
      <c r="U195" s="26">
        <f>V171</f>
        <v>3.9577235149610215E-2</v>
      </c>
    </row>
    <row r="196" spans="1:21" ht="13.5" thickTop="1"/>
    <row r="198" spans="1:21">
      <c r="A198" s="43" t="s">
        <v>757</v>
      </c>
      <c r="B198" s="43" t="s">
        <v>736</v>
      </c>
      <c r="E198" s="43" t="s">
        <v>737</v>
      </c>
      <c r="I198" s="43" t="s">
        <v>761</v>
      </c>
      <c r="J198" s="43" t="s">
        <v>736</v>
      </c>
      <c r="L198"/>
      <c r="M198" s="43" t="s">
        <v>737</v>
      </c>
    </row>
    <row r="199" spans="1:21">
      <c r="B199" s="43" t="s">
        <v>754</v>
      </c>
      <c r="C199" s="43" t="s">
        <v>755</v>
      </c>
      <c r="D199" s="43" t="s">
        <v>756</v>
      </c>
      <c r="E199" s="43" t="s">
        <v>758</v>
      </c>
      <c r="F199" s="43" t="s">
        <v>755</v>
      </c>
      <c r="G199" s="43" t="s">
        <v>756</v>
      </c>
      <c r="J199" s="43" t="s">
        <v>754</v>
      </c>
      <c r="K199" s="43" t="s">
        <v>755</v>
      </c>
      <c r="L199" s="43" t="s">
        <v>756</v>
      </c>
      <c r="M199" s="43" t="s">
        <v>758</v>
      </c>
      <c r="N199" s="43" t="s">
        <v>755</v>
      </c>
      <c r="O199" s="43" t="s">
        <v>756</v>
      </c>
    </row>
    <row r="200" spans="1:21">
      <c r="A200" s="43" t="s">
        <v>725</v>
      </c>
      <c r="B200" s="5">
        <f>H164</f>
        <v>1.5569642559193562</v>
      </c>
      <c r="C200" s="5">
        <f>N164</f>
        <v>1.1195308122997449</v>
      </c>
      <c r="D200" s="6">
        <f>U164</f>
        <v>6.0073526485928106</v>
      </c>
      <c r="E200" s="5">
        <f>K164</f>
        <v>1.7005475205076392</v>
      </c>
      <c r="F200" s="5">
        <f>Q164</f>
        <v>1.1415565834560688</v>
      </c>
      <c r="G200" s="5">
        <f>Y164</f>
        <v>10.326181405997763</v>
      </c>
      <c r="I200" s="43" t="s">
        <v>725</v>
      </c>
      <c r="J200" s="12">
        <f>F164</f>
        <v>4.4422916666666659E-2</v>
      </c>
      <c r="K200" s="12">
        <f>L164</f>
        <v>4.8568750000000008E-2</v>
      </c>
      <c r="L200" s="12">
        <f>R164</f>
        <v>4.0524999999999999E-2</v>
      </c>
      <c r="M200" s="12">
        <f>I164</f>
        <v>0.13505</v>
      </c>
      <c r="N200" s="12">
        <f>O164</f>
        <v>0.12757638888888889</v>
      </c>
      <c r="O200" s="12">
        <f>V164</f>
        <v>0.12473888888888889</v>
      </c>
    </row>
    <row r="201" spans="1:21">
      <c r="B201" s="46">
        <f>H169</f>
        <v>0.15624438977369751</v>
      </c>
      <c r="C201" s="46">
        <f>N169</f>
        <v>0.32842027766488063</v>
      </c>
      <c r="D201" s="46">
        <f>U169</f>
        <v>2.1490043552482136</v>
      </c>
      <c r="E201" s="46">
        <f>K169</f>
        <v>0.14732342931533413</v>
      </c>
      <c r="F201" s="46">
        <f>Q169</f>
        <v>0.18506113418995643</v>
      </c>
      <c r="G201" s="46">
        <f>Y169</f>
        <v>2.8702156187190901</v>
      </c>
      <c r="J201" s="55">
        <f>F169</f>
        <v>6.3427307317054432E-3</v>
      </c>
      <c r="K201" s="55">
        <f>L169</f>
        <v>1.0565365089959101E-2</v>
      </c>
      <c r="L201" s="55">
        <f>R169</f>
        <v>7.0665969836472943E-3</v>
      </c>
      <c r="M201" s="55">
        <f>I169</f>
        <v>2.6618257196173011E-2</v>
      </c>
      <c r="N201" s="55">
        <f>O169</f>
        <v>2.6903948546460086E-2</v>
      </c>
      <c r="O201" s="55">
        <f>V169</f>
        <v>3.9547426670125584E-2</v>
      </c>
    </row>
    <row r="202" spans="1:21">
      <c r="A202" s="43" t="s">
        <v>726</v>
      </c>
      <c r="B202" s="5">
        <f>H165</f>
        <v>1.6592164115501935</v>
      </c>
      <c r="C202" s="5">
        <f>N165</f>
        <v>1.1659878288545777</v>
      </c>
      <c r="D202" s="6">
        <f>U165</f>
        <v>6.5413266990086951</v>
      </c>
      <c r="E202" s="5">
        <f>K165</f>
        <v>1.6814788159488798</v>
      </c>
      <c r="F202" s="5">
        <f>Q165</f>
        <v>1.1429083779291742</v>
      </c>
      <c r="G202" s="5">
        <f>Y165</f>
        <v>12.868123033087688</v>
      </c>
      <c r="I202" s="43" t="s">
        <v>726</v>
      </c>
      <c r="J202" s="12">
        <f>F165</f>
        <v>4.8606249999999997E-2</v>
      </c>
      <c r="K202" s="12">
        <f>L165</f>
        <v>4.8897916666666659E-2</v>
      </c>
      <c r="L202" s="12">
        <f>R165</f>
        <v>3.7346666666666667E-2</v>
      </c>
      <c r="M202" s="12">
        <f>I165</f>
        <v>0.14940999999999999</v>
      </c>
      <c r="N202" s="12">
        <f>O165</f>
        <v>0.1422016666666667</v>
      </c>
      <c r="O202" s="12">
        <f>V165</f>
        <v>0.14918666666666666</v>
      </c>
    </row>
    <row r="203" spans="1:21">
      <c r="A203" s="43"/>
      <c r="B203" s="46">
        <f>H170</f>
        <v>0.1825354829541132</v>
      </c>
      <c r="C203" s="46">
        <f>N170</f>
        <v>0.25547526245553726</v>
      </c>
      <c r="D203" s="46">
        <f>U170</f>
        <v>4.5264115209997398</v>
      </c>
      <c r="E203" s="46">
        <f>K170</f>
        <v>0.2006905203175352</v>
      </c>
      <c r="F203" s="46">
        <f>Q170</f>
        <v>0.20695035973404424</v>
      </c>
      <c r="G203" s="46">
        <f>Y170</f>
        <v>4.109865506706603</v>
      </c>
      <c r="I203" s="43"/>
      <c r="J203" s="55">
        <f>F170</f>
        <v>8.883907055090812E-3</v>
      </c>
      <c r="K203" s="55">
        <f>L170</f>
        <v>9.9993985434205027E-3</v>
      </c>
      <c r="L203" s="55">
        <f>R170</f>
        <v>1.1645962581274434E-2</v>
      </c>
      <c r="M203" s="55">
        <f>I170</f>
        <v>1.9787020624267598E-2</v>
      </c>
      <c r="N203" s="55">
        <f>O170</f>
        <v>3.349573259165782E-2</v>
      </c>
      <c r="O203" s="55">
        <f>V170</f>
        <v>3.2941966179972852E-2</v>
      </c>
    </row>
    <row r="204" spans="1:21">
      <c r="A204" s="43" t="s">
        <v>727</v>
      </c>
      <c r="B204" s="5">
        <f>H166</f>
        <v>1.2650572954221717</v>
      </c>
      <c r="C204" s="5">
        <f>N166</f>
        <v>0.86410882338699424</v>
      </c>
      <c r="D204" s="6">
        <f>U166</f>
        <v>5.0550954471760834</v>
      </c>
      <c r="E204" s="5">
        <f>K166</f>
        <v>1.6832238640090653</v>
      </c>
      <c r="F204" s="5">
        <f>Q166</f>
        <v>1.1551022714304138</v>
      </c>
      <c r="G204" s="5">
        <f>Y166</f>
        <v>11.031266167323265</v>
      </c>
      <c r="I204" s="43" t="s">
        <v>727</v>
      </c>
      <c r="J204" s="12">
        <f>F166</f>
        <v>4.6955000000000004E-2</v>
      </c>
      <c r="K204" s="12">
        <f>L166</f>
        <v>4.5290000000000004E-2</v>
      </c>
      <c r="L204" s="12">
        <f>R166</f>
        <v>4.0358333333333329E-2</v>
      </c>
      <c r="M204" s="12">
        <f>I166</f>
        <v>0.14475555555555555</v>
      </c>
      <c r="N204" s="12">
        <f>O166</f>
        <v>0.14669090909090909</v>
      </c>
      <c r="O204" s="12">
        <f>V166</f>
        <v>0.13119444444444445</v>
      </c>
    </row>
    <row r="205" spans="1:21">
      <c r="B205" s="46">
        <f>H171</f>
        <v>0.68079006009573584</v>
      </c>
      <c r="C205" s="46">
        <f>N171</f>
        <v>0.61302501900988537</v>
      </c>
      <c r="D205" s="46">
        <f>U171</f>
        <v>3.5981831857557531</v>
      </c>
      <c r="E205" s="46">
        <f>K171</f>
        <v>0.17239537443624917</v>
      </c>
      <c r="F205" s="46">
        <f>Q171</f>
        <v>0.23500175766613132</v>
      </c>
      <c r="G205" s="46">
        <f>Y171</f>
        <v>3.9858574028604883</v>
      </c>
      <c r="J205" s="55">
        <f>F171</f>
        <v>1.6084794694691335E-2</v>
      </c>
      <c r="K205" s="55">
        <f>L171</f>
        <v>2.0984333074174667E-2</v>
      </c>
      <c r="L205" s="55">
        <f>R171</f>
        <v>1.2619618565046767E-2</v>
      </c>
      <c r="M205" s="55">
        <f>I171</f>
        <v>2.4390970896613788E-2</v>
      </c>
      <c r="N205" s="55">
        <f>O171</f>
        <v>3.163393427918499E-2</v>
      </c>
      <c r="O205" s="55">
        <f>V171</f>
        <v>3.9577235149610215E-2</v>
      </c>
    </row>
  </sheetData>
  <autoFilter ref="A122:Y161">
    <filterColumn colId="4">
      <filters>
        <filter val="F2"/>
        <filter val="F3"/>
        <filter val="H1"/>
        <filter val="H2"/>
        <filter val="H4"/>
        <filter val="R1"/>
        <filter val="R3"/>
        <filter val="R4"/>
      </filters>
    </filterColumn>
  </autoFilter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1"/>
  <dimension ref="A1:Y205"/>
  <sheetViews>
    <sheetView workbookViewId="0">
      <pane ySplit="3" topLeftCell="A187" activePane="bottomLeft" state="frozen"/>
      <selection pane="bottomLeft"/>
    </sheetView>
  </sheetViews>
  <sheetFormatPr defaultRowHeight="12.75"/>
  <cols>
    <col min="8" max="8" width="9.5703125" customWidth="1"/>
    <col min="11" max="11" width="9.5703125" customWidth="1"/>
    <col min="14" max="14" width="9.28515625" customWidth="1"/>
    <col min="17" max="17" width="9.5703125" customWidth="1"/>
    <col min="20" max="21" width="9.28515625" customWidth="1"/>
    <col min="24" max="25" width="9.28515625" customWidth="1"/>
  </cols>
  <sheetData>
    <row r="1" spans="1:25">
      <c r="A1" s="1" t="s">
        <v>775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>
      <c r="A3" s="2" t="s">
        <v>12</v>
      </c>
      <c r="B3" s="2" t="s">
        <v>60</v>
      </c>
      <c r="C3" t="s">
        <v>734</v>
      </c>
      <c r="D3" s="43" t="s">
        <v>751</v>
      </c>
      <c r="E3" s="2" t="s">
        <v>47</v>
      </c>
      <c r="F3" s="2" t="s">
        <v>0</v>
      </c>
      <c r="G3" s="2" t="s">
        <v>1</v>
      </c>
      <c r="H3" s="2" t="s">
        <v>735</v>
      </c>
      <c r="I3" s="2" t="s">
        <v>2</v>
      </c>
      <c r="J3" s="2" t="s">
        <v>3</v>
      </c>
      <c r="K3" s="2" t="s">
        <v>735</v>
      </c>
      <c r="L3" s="2" t="s">
        <v>4</v>
      </c>
      <c r="M3" s="2" t="s">
        <v>5</v>
      </c>
      <c r="N3" s="42" t="s">
        <v>735</v>
      </c>
      <c r="O3" s="2" t="s">
        <v>6</v>
      </c>
      <c r="P3" s="2" t="s">
        <v>7</v>
      </c>
      <c r="Q3" s="42" t="s">
        <v>735</v>
      </c>
      <c r="R3" s="2" t="s">
        <v>8</v>
      </c>
      <c r="S3" s="2" t="s">
        <v>9</v>
      </c>
      <c r="T3" s="42" t="s">
        <v>753</v>
      </c>
      <c r="U3" s="41" t="s">
        <v>752</v>
      </c>
      <c r="V3" s="2" t="s">
        <v>10</v>
      </c>
      <c r="W3" s="2" t="s">
        <v>11</v>
      </c>
      <c r="X3" s="42" t="s">
        <v>753</v>
      </c>
      <c r="Y3" s="41" t="s">
        <v>752</v>
      </c>
    </row>
    <row r="4" spans="1:25">
      <c r="A4" s="3" t="s">
        <v>624</v>
      </c>
      <c r="B4" s="3">
        <v>1</v>
      </c>
      <c r="C4">
        <f>81.7*9.81</f>
        <v>801.47700000000009</v>
      </c>
      <c r="D4" s="45">
        <v>1.74</v>
      </c>
      <c r="E4" s="3" t="s">
        <v>48</v>
      </c>
      <c r="F4">
        <v>0.1173</v>
      </c>
      <c r="G4">
        <v>1310.71</v>
      </c>
      <c r="H4" s="2">
        <f>G4/C4</f>
        <v>1.6353682014580579</v>
      </c>
      <c r="I4">
        <v>0.2127</v>
      </c>
      <c r="J4">
        <v>1356.04</v>
      </c>
      <c r="K4" s="2">
        <f>J4/C4</f>
        <v>1.6919262811035125</v>
      </c>
      <c r="N4" s="2"/>
      <c r="O4">
        <v>0.23830000000000001</v>
      </c>
      <c r="P4">
        <v>677.58169999999996</v>
      </c>
      <c r="Q4" s="2">
        <f t="shared" ref="Q4:Q15" si="0">P4/C4</f>
        <v>0.84541627520190832</v>
      </c>
      <c r="R4">
        <v>0.10630000000000001</v>
      </c>
      <c r="S4">
        <v>-13.54</v>
      </c>
      <c r="T4" s="2">
        <f>ABS(S4)</f>
        <v>13.54</v>
      </c>
      <c r="U4" s="2">
        <f t="shared" ref="U4:U15" si="1">ABS(T4/(C4*D4)*1000)</f>
        <v>9.7090860940517292</v>
      </c>
      <c r="V4">
        <v>0.29330000000000001</v>
      </c>
      <c r="W4">
        <v>10.32</v>
      </c>
      <c r="X4" s="2">
        <f>ABS(W4)</f>
        <v>10.32</v>
      </c>
      <c r="Y4" s="2">
        <f t="shared" ref="Y4:Y15" si="2">ABS(X4/(C4*D4)*1000)</f>
        <v>7.4001306123053059</v>
      </c>
    </row>
    <row r="5" spans="1:25">
      <c r="A5" s="3" t="s">
        <v>625</v>
      </c>
      <c r="B5" s="3">
        <v>1</v>
      </c>
      <c r="C5">
        <f>81.7*9.81</f>
        <v>801.47700000000009</v>
      </c>
      <c r="D5" s="45">
        <v>1.74</v>
      </c>
      <c r="E5" s="3" t="s">
        <v>48</v>
      </c>
      <c r="F5">
        <v>9.1999999999999998E-2</v>
      </c>
      <c r="G5">
        <v>1192.06</v>
      </c>
      <c r="H5" s="2">
        <f t="shared" ref="H5:H15" si="3">G5/C5</f>
        <v>1.487329018799042</v>
      </c>
      <c r="I5">
        <v>0.21079999999999999</v>
      </c>
      <c r="J5">
        <v>1358.75</v>
      </c>
      <c r="K5" s="2">
        <f t="shared" ref="K5:K15" si="4">J5/C5</f>
        <v>1.6953075384571235</v>
      </c>
      <c r="N5" s="2"/>
      <c r="O5">
        <v>0.2492</v>
      </c>
      <c r="P5">
        <v>755.28039999999999</v>
      </c>
      <c r="Q5" s="2">
        <f t="shared" si="0"/>
        <v>0.94236066661925411</v>
      </c>
      <c r="R5">
        <v>9.1999999999999998E-2</v>
      </c>
      <c r="S5">
        <v>-18.010000000000002</v>
      </c>
      <c r="T5" s="2">
        <f t="shared" ref="T5:T68" si="5">ABS(S5)</f>
        <v>18.010000000000002</v>
      </c>
      <c r="U5" s="2">
        <f t="shared" si="1"/>
        <v>12.914375225544436</v>
      </c>
      <c r="V5">
        <v>0.2913</v>
      </c>
      <c r="W5">
        <v>13.14</v>
      </c>
      <c r="X5" s="2">
        <f t="shared" ref="X5:X68" si="6">ABS(W5)</f>
        <v>13.14</v>
      </c>
      <c r="Y5" s="2">
        <f t="shared" si="2"/>
        <v>9.4222593261329202</v>
      </c>
    </row>
    <row r="6" spans="1:25">
      <c r="A6" s="3" t="s">
        <v>626</v>
      </c>
      <c r="B6" s="3">
        <v>1</v>
      </c>
      <c r="C6">
        <f>81.7*9.81</f>
        <v>801.47700000000009</v>
      </c>
      <c r="D6" s="45">
        <v>1.74</v>
      </c>
      <c r="E6" s="3" t="s">
        <v>48</v>
      </c>
      <c r="F6">
        <v>9.9000000000000005E-2</v>
      </c>
      <c r="G6">
        <v>1381.5</v>
      </c>
      <c r="H6" s="2">
        <f t="shared" si="3"/>
        <v>1.7236926324772885</v>
      </c>
      <c r="I6">
        <v>0.1943</v>
      </c>
      <c r="J6">
        <v>1502.15</v>
      </c>
      <c r="K6" s="2">
        <f t="shared" si="4"/>
        <v>1.8742272080171982</v>
      </c>
      <c r="N6" s="2"/>
      <c r="O6">
        <v>0.23830000000000001</v>
      </c>
      <c r="P6">
        <v>740.59559999999999</v>
      </c>
      <c r="Q6" s="2">
        <f t="shared" si="0"/>
        <v>0.92403849393058057</v>
      </c>
      <c r="R6">
        <v>9.1700000000000004E-2</v>
      </c>
      <c r="S6">
        <v>-12.23</v>
      </c>
      <c r="T6" s="2">
        <f t="shared" si="5"/>
        <v>12.23</v>
      </c>
      <c r="U6" s="2">
        <f t="shared" si="1"/>
        <v>8.7697284291176256</v>
      </c>
      <c r="V6">
        <v>0.2787</v>
      </c>
      <c r="W6">
        <v>10.33</v>
      </c>
      <c r="X6" s="2">
        <f t="shared" si="6"/>
        <v>10.33</v>
      </c>
      <c r="Y6" s="2">
        <f t="shared" si="2"/>
        <v>7.4073012815032762</v>
      </c>
    </row>
    <row r="7" spans="1:25">
      <c r="A7" s="3" t="s">
        <v>627</v>
      </c>
      <c r="B7" s="3">
        <v>1</v>
      </c>
      <c r="C7">
        <f>75.5*9.81</f>
        <v>740.65500000000009</v>
      </c>
      <c r="D7" s="44">
        <v>1.78</v>
      </c>
      <c r="E7" s="3" t="s">
        <v>49</v>
      </c>
      <c r="F7">
        <v>4.6699999999999998E-2</v>
      </c>
      <c r="G7">
        <v>1499.14</v>
      </c>
      <c r="H7" s="2">
        <f t="shared" si="3"/>
        <v>2.0240732864829103</v>
      </c>
      <c r="I7">
        <v>0.1721</v>
      </c>
      <c r="J7">
        <v>1462.87</v>
      </c>
      <c r="K7" s="2">
        <f t="shared" si="4"/>
        <v>1.9751031181859295</v>
      </c>
      <c r="L7">
        <v>2.3300000000000001E-2</v>
      </c>
      <c r="M7">
        <v>480.27760000000001</v>
      </c>
      <c r="N7" s="2">
        <f>M7/C7</f>
        <v>0.64844981806644109</v>
      </c>
      <c r="O7">
        <v>0.18959999999999999</v>
      </c>
      <c r="P7">
        <v>694.07330000000002</v>
      </c>
      <c r="Q7" s="2">
        <f t="shared" si="0"/>
        <v>0.93710742518446499</v>
      </c>
      <c r="R7">
        <v>2.63E-2</v>
      </c>
      <c r="S7">
        <v>6.63</v>
      </c>
      <c r="T7" s="2">
        <f t="shared" si="5"/>
        <v>6.63</v>
      </c>
      <c r="U7" s="2">
        <f t="shared" si="1"/>
        <v>5.0289528878136176</v>
      </c>
      <c r="V7">
        <v>0.22750000000000001</v>
      </c>
      <c r="W7">
        <v>18.68</v>
      </c>
      <c r="X7" s="2">
        <f t="shared" si="6"/>
        <v>18.68</v>
      </c>
      <c r="Y7" s="2">
        <f t="shared" si="2"/>
        <v>14.169055798545758</v>
      </c>
    </row>
    <row r="8" spans="1:25">
      <c r="A8" s="3" t="s">
        <v>627</v>
      </c>
      <c r="B8" s="3">
        <v>1</v>
      </c>
      <c r="C8">
        <f>75.5*9.81</f>
        <v>740.65500000000009</v>
      </c>
      <c r="D8" s="44">
        <v>1.78</v>
      </c>
      <c r="E8" s="3" t="s">
        <v>49</v>
      </c>
      <c r="F8">
        <v>4.6699999999999998E-2</v>
      </c>
      <c r="G8">
        <v>1499.14</v>
      </c>
      <c r="H8" s="2">
        <f t="shared" si="3"/>
        <v>2.0240732864829103</v>
      </c>
      <c r="I8">
        <v>0.1721</v>
      </c>
      <c r="J8">
        <v>1462.87</v>
      </c>
      <c r="K8" s="2">
        <f t="shared" si="4"/>
        <v>1.9751031181859295</v>
      </c>
      <c r="L8">
        <v>2.3300000000000001E-2</v>
      </c>
      <c r="M8">
        <v>480.27760000000001</v>
      </c>
      <c r="N8" s="2">
        <f t="shared" ref="N8:N15" si="7">M8/C8</f>
        <v>0.64844981806644109</v>
      </c>
      <c r="O8">
        <v>0.18959999999999999</v>
      </c>
      <c r="P8">
        <v>694.07330000000002</v>
      </c>
      <c r="Q8" s="2">
        <f t="shared" si="0"/>
        <v>0.93710742518446499</v>
      </c>
      <c r="R8">
        <v>2.63E-2</v>
      </c>
      <c r="S8">
        <v>6.63</v>
      </c>
      <c r="T8" s="2">
        <f t="shared" si="5"/>
        <v>6.63</v>
      </c>
      <c r="U8" s="2">
        <f t="shared" si="1"/>
        <v>5.0289528878136176</v>
      </c>
      <c r="V8">
        <v>0.22750000000000001</v>
      </c>
      <c r="W8">
        <v>18.68</v>
      </c>
      <c r="X8" s="2">
        <f t="shared" si="6"/>
        <v>18.68</v>
      </c>
      <c r="Y8" s="2">
        <f t="shared" si="2"/>
        <v>14.169055798545758</v>
      </c>
    </row>
    <row r="9" spans="1:25">
      <c r="A9" s="3" t="s">
        <v>627</v>
      </c>
      <c r="B9" s="3">
        <v>1</v>
      </c>
      <c r="C9">
        <f>75.5*9.81</f>
        <v>740.65500000000009</v>
      </c>
      <c r="D9" s="44">
        <v>1.78</v>
      </c>
      <c r="E9" s="3" t="s">
        <v>49</v>
      </c>
      <c r="F9">
        <v>4.6699999999999998E-2</v>
      </c>
      <c r="G9">
        <v>1499.14</v>
      </c>
      <c r="H9" s="2">
        <f t="shared" si="3"/>
        <v>2.0240732864829103</v>
      </c>
      <c r="I9">
        <v>0.1721</v>
      </c>
      <c r="J9">
        <v>1462.87</v>
      </c>
      <c r="K9" s="2">
        <f t="shared" si="4"/>
        <v>1.9751031181859295</v>
      </c>
      <c r="L9">
        <v>2.3300000000000001E-2</v>
      </c>
      <c r="M9">
        <v>480.27760000000001</v>
      </c>
      <c r="N9" s="2">
        <f t="shared" si="7"/>
        <v>0.64844981806644109</v>
      </c>
      <c r="O9">
        <v>0.18959999999999999</v>
      </c>
      <c r="P9">
        <v>694.07330000000002</v>
      </c>
      <c r="Q9" s="2">
        <f t="shared" si="0"/>
        <v>0.93710742518446499</v>
      </c>
      <c r="R9">
        <v>2.63E-2</v>
      </c>
      <c r="S9">
        <v>6.63</v>
      </c>
      <c r="T9" s="2">
        <f t="shared" si="5"/>
        <v>6.63</v>
      </c>
      <c r="U9" s="2">
        <f t="shared" si="1"/>
        <v>5.0289528878136176</v>
      </c>
      <c r="V9">
        <v>0.22750000000000001</v>
      </c>
      <c r="W9">
        <v>18.68</v>
      </c>
      <c r="X9" s="2">
        <f t="shared" si="6"/>
        <v>18.68</v>
      </c>
      <c r="Y9" s="2">
        <f t="shared" si="2"/>
        <v>14.169055798545758</v>
      </c>
    </row>
    <row r="10" spans="1:25">
      <c r="A10" s="3" t="s">
        <v>628</v>
      </c>
      <c r="B10" s="3">
        <v>1</v>
      </c>
      <c r="C10">
        <f>72*9.81</f>
        <v>706.32</v>
      </c>
      <c r="D10" s="44">
        <v>1.7</v>
      </c>
      <c r="E10" s="3" t="s">
        <v>50</v>
      </c>
      <c r="F10">
        <v>8.1699999999999995E-2</v>
      </c>
      <c r="G10">
        <v>1069.56</v>
      </c>
      <c r="H10" s="2">
        <f t="shared" si="3"/>
        <v>1.5142711518858305</v>
      </c>
      <c r="I10">
        <v>0.26129999999999998</v>
      </c>
      <c r="J10">
        <v>1362.51</v>
      </c>
      <c r="K10" s="2">
        <f t="shared" si="4"/>
        <v>1.9290265035677878</v>
      </c>
      <c r="L10">
        <v>9.8000000000000004E-2</v>
      </c>
      <c r="M10">
        <v>477.41520000000003</v>
      </c>
      <c r="N10" s="2">
        <f t="shared" si="7"/>
        <v>0.6759191301393136</v>
      </c>
      <c r="O10">
        <v>0.27360000000000001</v>
      </c>
      <c r="P10">
        <v>891.47580000000005</v>
      </c>
      <c r="Q10" s="2">
        <f t="shared" si="0"/>
        <v>1.2621415222562011</v>
      </c>
      <c r="R10">
        <v>4.9000000000000002E-2</v>
      </c>
      <c r="S10">
        <v>6.6</v>
      </c>
      <c r="T10" s="2">
        <f t="shared" si="5"/>
        <v>6.6</v>
      </c>
      <c r="U10" s="2">
        <f t="shared" si="1"/>
        <v>5.4965921128900073</v>
      </c>
      <c r="V10">
        <v>0.31440000000000001</v>
      </c>
      <c r="W10">
        <v>7.28</v>
      </c>
      <c r="X10" s="2">
        <f t="shared" si="6"/>
        <v>7.28</v>
      </c>
      <c r="Y10" s="2">
        <f t="shared" si="2"/>
        <v>6.0629076639150385</v>
      </c>
    </row>
    <row r="11" spans="1:25">
      <c r="A11" s="3" t="s">
        <v>629</v>
      </c>
      <c r="B11" s="3">
        <v>1</v>
      </c>
      <c r="C11">
        <f>72*9.81</f>
        <v>706.32</v>
      </c>
      <c r="D11" s="44">
        <v>1.7</v>
      </c>
      <c r="E11" s="3" t="s">
        <v>50</v>
      </c>
      <c r="F11">
        <v>6.4799999999999996E-2</v>
      </c>
      <c r="G11">
        <v>1523.85</v>
      </c>
      <c r="H11" s="2">
        <f t="shared" si="3"/>
        <v>2.1574498810737341</v>
      </c>
      <c r="I11">
        <v>0.1973</v>
      </c>
      <c r="J11">
        <v>1456.45</v>
      </c>
      <c r="K11" s="2">
        <f t="shared" si="4"/>
        <v>2.0620257107260165</v>
      </c>
      <c r="L11">
        <v>6.7799999999999999E-2</v>
      </c>
      <c r="M11">
        <v>735.33929999999998</v>
      </c>
      <c r="N11" s="2">
        <f t="shared" si="7"/>
        <v>1.0410852021746517</v>
      </c>
      <c r="O11">
        <v>0.2097</v>
      </c>
      <c r="P11">
        <v>978.30060000000003</v>
      </c>
      <c r="Q11" s="2">
        <f t="shared" si="0"/>
        <v>1.3850671083927963</v>
      </c>
      <c r="R11">
        <v>3.39E-2</v>
      </c>
      <c r="S11">
        <v>11.79</v>
      </c>
      <c r="T11" s="2">
        <f t="shared" si="5"/>
        <v>11.79</v>
      </c>
      <c r="U11" s="2">
        <f t="shared" si="1"/>
        <v>9.8189122743898753</v>
      </c>
      <c r="V11">
        <v>0.24049999999999999</v>
      </c>
      <c r="W11">
        <v>17.440000000000001</v>
      </c>
      <c r="X11" s="2">
        <f t="shared" si="6"/>
        <v>17.440000000000001</v>
      </c>
      <c r="Y11" s="2">
        <f t="shared" si="2"/>
        <v>14.524328249818446</v>
      </c>
    </row>
    <row r="12" spans="1:25">
      <c r="A12" s="3" t="s">
        <v>630</v>
      </c>
      <c r="B12" s="3">
        <v>1</v>
      </c>
      <c r="C12">
        <f>72*9.81</f>
        <v>706.32</v>
      </c>
      <c r="D12" s="44">
        <v>1.7</v>
      </c>
      <c r="E12" s="3" t="s">
        <v>50</v>
      </c>
      <c r="F12">
        <v>5.4699999999999999E-2</v>
      </c>
      <c r="G12">
        <v>1612.03</v>
      </c>
      <c r="H12" s="2">
        <f t="shared" si="3"/>
        <v>2.282294144297202</v>
      </c>
      <c r="I12">
        <v>0.1913</v>
      </c>
      <c r="J12">
        <v>1511.57</v>
      </c>
      <c r="K12" s="2">
        <f t="shared" si="4"/>
        <v>2.1400639936572654</v>
      </c>
      <c r="L12">
        <v>5.4699999999999999E-2</v>
      </c>
      <c r="M12">
        <v>709.69150000000002</v>
      </c>
      <c r="N12" s="2">
        <f t="shared" si="7"/>
        <v>1.0047733322007022</v>
      </c>
      <c r="O12">
        <v>0.21179999999999999</v>
      </c>
      <c r="P12">
        <v>926.2808</v>
      </c>
      <c r="Q12" s="2">
        <f t="shared" si="0"/>
        <v>1.3114180541397666</v>
      </c>
      <c r="R12">
        <v>0.1128</v>
      </c>
      <c r="S12">
        <v>-18.13</v>
      </c>
      <c r="T12" s="2">
        <f t="shared" si="5"/>
        <v>18.13</v>
      </c>
      <c r="U12" s="2">
        <f t="shared" si="1"/>
        <v>15.09897197071149</v>
      </c>
      <c r="V12">
        <v>0.14349999999999999</v>
      </c>
      <c r="W12">
        <v>-20.87</v>
      </c>
      <c r="X12" s="2">
        <f t="shared" si="6"/>
        <v>20.87</v>
      </c>
      <c r="Y12" s="2">
        <f t="shared" si="2"/>
        <v>17.380890514547648</v>
      </c>
    </row>
    <row r="13" spans="1:25">
      <c r="A13" s="3" t="s">
        <v>631</v>
      </c>
      <c r="B13" s="3">
        <v>1</v>
      </c>
      <c r="C13">
        <f>78*9.81</f>
        <v>765.18000000000006</v>
      </c>
      <c r="D13" s="44">
        <v>1.8</v>
      </c>
      <c r="E13" s="3" t="s">
        <v>51</v>
      </c>
      <c r="F13">
        <v>0.1295</v>
      </c>
      <c r="G13">
        <v>471.96</v>
      </c>
      <c r="H13" s="2">
        <f t="shared" si="3"/>
        <v>0.61679604798870846</v>
      </c>
      <c r="I13">
        <v>0.75849999999999995</v>
      </c>
      <c r="J13">
        <v>1010.07</v>
      </c>
      <c r="K13" s="2">
        <f t="shared" si="4"/>
        <v>1.3200423429781227</v>
      </c>
      <c r="L13">
        <v>0.16650000000000001</v>
      </c>
      <c r="M13">
        <v>34.793700000000001</v>
      </c>
      <c r="N13" s="2">
        <f t="shared" si="7"/>
        <v>4.5471261663922215E-2</v>
      </c>
      <c r="O13">
        <v>0.7863</v>
      </c>
      <c r="P13">
        <v>262.76530000000002</v>
      </c>
      <c r="Q13" s="2">
        <f t="shared" si="0"/>
        <v>0.34340325152251761</v>
      </c>
      <c r="R13">
        <v>0.3145</v>
      </c>
      <c r="S13">
        <v>-1.46</v>
      </c>
      <c r="T13" s="2">
        <f t="shared" si="5"/>
        <v>1.46</v>
      </c>
      <c r="U13" s="2">
        <f t="shared" si="1"/>
        <v>1.0600265442263404</v>
      </c>
      <c r="V13">
        <v>0.85099999999999998</v>
      </c>
      <c r="W13">
        <v>11.38</v>
      </c>
      <c r="X13" s="2">
        <f t="shared" si="6"/>
        <v>11.38</v>
      </c>
      <c r="Y13" s="2">
        <f t="shared" si="2"/>
        <v>8.2623986803395582</v>
      </c>
    </row>
    <row r="14" spans="1:25">
      <c r="A14" s="3" t="s">
        <v>632</v>
      </c>
      <c r="B14" s="3">
        <v>1</v>
      </c>
      <c r="C14">
        <f>78*9.81</f>
        <v>765.18000000000006</v>
      </c>
      <c r="D14" s="44">
        <v>1.8</v>
      </c>
      <c r="E14" s="3" t="s">
        <v>51</v>
      </c>
      <c r="F14">
        <v>0.308</v>
      </c>
      <c r="G14">
        <v>575.64</v>
      </c>
      <c r="H14" s="2">
        <f t="shared" si="3"/>
        <v>0.75229357798165131</v>
      </c>
      <c r="I14">
        <v>0.66269999999999996</v>
      </c>
      <c r="J14">
        <v>776.52</v>
      </c>
      <c r="K14" s="2">
        <f t="shared" si="4"/>
        <v>1.0148200423429781</v>
      </c>
      <c r="L14">
        <v>0.28000000000000003</v>
      </c>
      <c r="M14">
        <v>52.061100000000003</v>
      </c>
      <c r="N14" s="2">
        <f t="shared" si="7"/>
        <v>6.8037716615698268E-2</v>
      </c>
      <c r="O14">
        <v>0.68130000000000002</v>
      </c>
      <c r="P14">
        <v>184.56209999999999</v>
      </c>
      <c r="Q14" s="2">
        <f t="shared" si="0"/>
        <v>0.24120089390731589</v>
      </c>
      <c r="R14">
        <v>0.29870000000000002</v>
      </c>
      <c r="S14">
        <v>1.75</v>
      </c>
      <c r="T14" s="2">
        <f t="shared" si="5"/>
        <v>1.75</v>
      </c>
      <c r="U14" s="2">
        <f t="shared" si="1"/>
        <v>1.2705797619151338</v>
      </c>
      <c r="V14">
        <v>0.74670000000000003</v>
      </c>
      <c r="W14">
        <v>10</v>
      </c>
      <c r="X14" s="2">
        <f t="shared" si="6"/>
        <v>10</v>
      </c>
      <c r="Y14" s="2">
        <f t="shared" si="2"/>
        <v>7.260455782372194</v>
      </c>
    </row>
    <row r="15" spans="1:25">
      <c r="A15" s="3" t="s">
        <v>633</v>
      </c>
      <c r="B15" s="3">
        <v>1</v>
      </c>
      <c r="C15">
        <f>78*9.81</f>
        <v>765.18000000000006</v>
      </c>
      <c r="D15" s="44">
        <v>1.8</v>
      </c>
      <c r="E15" s="3" t="s">
        <v>51</v>
      </c>
      <c r="F15">
        <v>8.48E-2</v>
      </c>
      <c r="G15">
        <v>577.34</v>
      </c>
      <c r="H15" s="2">
        <f t="shared" si="3"/>
        <v>0.75451527745105729</v>
      </c>
      <c r="I15">
        <v>0.8004</v>
      </c>
      <c r="J15">
        <v>916.66</v>
      </c>
      <c r="K15" s="2">
        <f t="shared" si="4"/>
        <v>1.197966491544473</v>
      </c>
      <c r="L15">
        <v>8.48E-2</v>
      </c>
      <c r="M15">
        <v>50.637599999999999</v>
      </c>
      <c r="N15" s="2">
        <f t="shared" si="7"/>
        <v>6.6177370030581037E-2</v>
      </c>
      <c r="O15">
        <v>0.81930000000000003</v>
      </c>
      <c r="P15">
        <v>239.15440000000001</v>
      </c>
      <c r="Q15" s="2">
        <f t="shared" si="0"/>
        <v>0.31254659034475546</v>
      </c>
      <c r="R15">
        <v>0.31080000000000002</v>
      </c>
      <c r="S15">
        <v>-3.38</v>
      </c>
      <c r="T15" s="2">
        <f t="shared" si="5"/>
        <v>3.38</v>
      </c>
      <c r="U15" s="2">
        <f t="shared" si="1"/>
        <v>2.4540340544418013</v>
      </c>
      <c r="V15">
        <v>0.68740000000000001</v>
      </c>
      <c r="W15">
        <v>-9.86</v>
      </c>
      <c r="X15" s="2">
        <f t="shared" si="6"/>
        <v>9.86</v>
      </c>
      <c r="Y15" s="2">
        <f t="shared" si="2"/>
        <v>7.1588094014189823</v>
      </c>
    </row>
    <row r="16" spans="1:25">
      <c r="A16" s="3"/>
      <c r="B16" s="3">
        <v>1</v>
      </c>
      <c r="C16">
        <f>85*9.81</f>
        <v>833.85</v>
      </c>
      <c r="D16" s="44">
        <v>1.95</v>
      </c>
      <c r="E16" s="3" t="s">
        <v>90</v>
      </c>
      <c r="H16" s="2"/>
      <c r="K16" s="2"/>
      <c r="N16" s="2"/>
      <c r="Q16" s="2"/>
      <c r="T16" s="2"/>
      <c r="U16" s="2"/>
      <c r="X16" s="2"/>
      <c r="Y16" s="2"/>
    </row>
    <row r="17" spans="1:25">
      <c r="A17" s="3"/>
      <c r="B17" s="3">
        <v>1</v>
      </c>
      <c r="C17">
        <f>85*9.81</f>
        <v>833.85</v>
      </c>
      <c r="D17" s="44">
        <v>1.95</v>
      </c>
      <c r="E17" s="3" t="s">
        <v>90</v>
      </c>
      <c r="H17" s="2"/>
      <c r="K17" s="2"/>
      <c r="N17" s="2"/>
      <c r="Q17" s="2"/>
      <c r="T17" s="2"/>
      <c r="U17" s="2"/>
      <c r="X17" s="2"/>
      <c r="Y17" s="2"/>
    </row>
    <row r="18" spans="1:25">
      <c r="A18" s="3"/>
      <c r="B18" s="3">
        <v>1</v>
      </c>
      <c r="C18">
        <f>85*9.81</f>
        <v>833.85</v>
      </c>
      <c r="D18" s="44">
        <v>1.95</v>
      </c>
      <c r="E18" s="3" t="s">
        <v>90</v>
      </c>
      <c r="H18" s="2"/>
      <c r="K18" s="2"/>
      <c r="N18" s="2"/>
      <c r="Q18" s="2"/>
      <c r="T18" s="2"/>
      <c r="U18" s="2"/>
      <c r="X18" s="2"/>
      <c r="Y18" s="2"/>
    </row>
    <row r="19" spans="1:25">
      <c r="A19" s="3" t="s">
        <v>634</v>
      </c>
      <c r="B19" s="3">
        <v>1</v>
      </c>
      <c r="C19">
        <f>67*9.81</f>
        <v>657.27</v>
      </c>
      <c r="D19" s="44">
        <v>1.79</v>
      </c>
      <c r="E19" s="3" t="s">
        <v>52</v>
      </c>
      <c r="F19">
        <v>5.3100000000000001E-2</v>
      </c>
      <c r="G19">
        <v>921.91</v>
      </c>
      <c r="H19" s="2">
        <f t="shared" ref="H19:H21" si="8">G19/C19</f>
        <v>1.4026351423311576</v>
      </c>
      <c r="I19">
        <v>0.2409</v>
      </c>
      <c r="J19">
        <v>1065.02</v>
      </c>
      <c r="K19" s="2">
        <f>J19/C19</f>
        <v>1.6203691024997338</v>
      </c>
      <c r="L19">
        <v>1.6299999999999999E-2</v>
      </c>
      <c r="M19">
        <v>291.0924</v>
      </c>
      <c r="N19" s="2">
        <f>M19/C19</f>
        <v>0.44288100780501166</v>
      </c>
      <c r="O19">
        <v>0.27360000000000001</v>
      </c>
      <c r="P19">
        <v>581.21579999999994</v>
      </c>
      <c r="Q19" s="2">
        <f t="shared" ref="Q19:Q42" si="9">P19/C19</f>
        <v>0.88428773563375773</v>
      </c>
      <c r="R19">
        <v>5.7200000000000001E-2</v>
      </c>
      <c r="S19">
        <v>-21.55</v>
      </c>
      <c r="T19" s="2">
        <f t="shared" si="5"/>
        <v>21.55</v>
      </c>
      <c r="U19" s="2">
        <f t="shared" ref="U19:U30" si="10">ABS(T19/(C19*D19)*1000)</f>
        <v>18.316835007305059</v>
      </c>
      <c r="V19">
        <v>0.15110000000000001</v>
      </c>
      <c r="W19">
        <v>-17.579999999999998</v>
      </c>
      <c r="X19" s="2">
        <f t="shared" si="6"/>
        <v>17.579999999999998</v>
      </c>
      <c r="Y19" s="2">
        <f t="shared" ref="Y19:Y42" si="11">ABS(X19/(C19*D19)*1000)</f>
        <v>14.942457514079949</v>
      </c>
    </row>
    <row r="20" spans="1:25">
      <c r="A20" s="3" t="s">
        <v>635</v>
      </c>
      <c r="B20" s="3">
        <v>1</v>
      </c>
      <c r="C20">
        <f>67*9.81</f>
        <v>657.27</v>
      </c>
      <c r="D20" s="44">
        <v>1.79</v>
      </c>
      <c r="E20" s="3" t="s">
        <v>52</v>
      </c>
      <c r="F20">
        <v>8.7099999999999997E-2</v>
      </c>
      <c r="G20">
        <v>812.85</v>
      </c>
      <c r="H20" s="2">
        <f t="shared" si="8"/>
        <v>1.2367063763750057</v>
      </c>
      <c r="I20">
        <v>0.28420000000000001</v>
      </c>
      <c r="J20">
        <v>981.7</v>
      </c>
      <c r="K20" s="2">
        <f t="shared" ref="K20:K42" si="12">J20/C20</f>
        <v>1.4936023247675994</v>
      </c>
      <c r="L20">
        <v>2.29E-2</v>
      </c>
      <c r="M20">
        <v>272.16520000000003</v>
      </c>
      <c r="N20" s="2">
        <f t="shared" ref="N20:N30" si="13">M20/C20</f>
        <v>0.41408431846881805</v>
      </c>
      <c r="O20">
        <v>0.3392</v>
      </c>
      <c r="P20">
        <v>575.74659999999994</v>
      </c>
      <c r="Q20" s="2">
        <f t="shared" si="9"/>
        <v>0.87596664993077422</v>
      </c>
      <c r="R20">
        <v>8.7099999999999997E-2</v>
      </c>
      <c r="S20">
        <v>-18.32</v>
      </c>
      <c r="T20" s="2">
        <f t="shared" si="5"/>
        <v>18.32</v>
      </c>
      <c r="U20" s="2">
        <f t="shared" si="10"/>
        <v>15.571434679063975</v>
      </c>
      <c r="V20">
        <v>0.16500000000000001</v>
      </c>
      <c r="W20">
        <v>-14.24</v>
      </c>
      <c r="X20" s="2">
        <f t="shared" si="6"/>
        <v>14.24</v>
      </c>
      <c r="Y20" s="2">
        <f t="shared" si="11"/>
        <v>12.103560580233134</v>
      </c>
    </row>
    <row r="21" spans="1:25">
      <c r="A21" s="3" t="s">
        <v>636</v>
      </c>
      <c r="B21" s="3">
        <v>1</v>
      </c>
      <c r="C21">
        <f>67*9.81</f>
        <v>657.27</v>
      </c>
      <c r="D21" s="44">
        <v>1.79</v>
      </c>
      <c r="E21" s="3" t="s">
        <v>52</v>
      </c>
      <c r="F21">
        <v>9.1700000000000004E-2</v>
      </c>
      <c r="G21">
        <v>807.4</v>
      </c>
      <c r="H21" s="2">
        <f t="shared" si="8"/>
        <v>1.2284145024114899</v>
      </c>
      <c r="I21">
        <v>0.2792</v>
      </c>
      <c r="J21">
        <v>1050.8399999999999</v>
      </c>
      <c r="K21" s="2">
        <f t="shared" si="12"/>
        <v>1.5987950157469533</v>
      </c>
      <c r="L21">
        <v>2.0799999999999999E-2</v>
      </c>
      <c r="M21">
        <v>369.17</v>
      </c>
      <c r="N21" s="2">
        <f t="shared" si="13"/>
        <v>0.56167176350662595</v>
      </c>
      <c r="O21">
        <v>0.30830000000000002</v>
      </c>
      <c r="P21">
        <v>636.35490000000004</v>
      </c>
      <c r="Q21" s="2">
        <f t="shared" si="9"/>
        <v>0.9681788306175545</v>
      </c>
      <c r="R21">
        <v>9.1700000000000004E-2</v>
      </c>
      <c r="S21">
        <v>-13.36</v>
      </c>
      <c r="T21" s="2">
        <f t="shared" si="5"/>
        <v>13.36</v>
      </c>
      <c r="U21" s="2">
        <f t="shared" si="10"/>
        <v>11.355587735387266</v>
      </c>
      <c r="V21">
        <v>0.3458</v>
      </c>
      <c r="W21">
        <v>14.08</v>
      </c>
      <c r="X21" s="2">
        <f t="shared" si="6"/>
        <v>14.08</v>
      </c>
      <c r="Y21" s="2">
        <f t="shared" si="11"/>
        <v>11.967565517533885</v>
      </c>
    </row>
    <row r="22" spans="1:25">
      <c r="A22" s="3" t="s">
        <v>637</v>
      </c>
      <c r="B22" s="3">
        <v>1</v>
      </c>
      <c r="C22">
        <f>72.5*9.81</f>
        <v>711.22500000000002</v>
      </c>
      <c r="D22" s="44">
        <v>1.79</v>
      </c>
      <c r="E22" s="3" t="s">
        <v>53</v>
      </c>
      <c r="H22" s="2"/>
      <c r="I22">
        <v>0.16839999999999999</v>
      </c>
      <c r="J22">
        <v>1248.7</v>
      </c>
      <c r="K22" s="2">
        <f t="shared" si="12"/>
        <v>1.755703188161271</v>
      </c>
      <c r="L22">
        <v>1.9599999999999999E-2</v>
      </c>
      <c r="M22">
        <v>194.24289999999999</v>
      </c>
      <c r="N22" s="2">
        <f t="shared" si="13"/>
        <v>0.27311033779746208</v>
      </c>
      <c r="O22">
        <v>0.2898</v>
      </c>
      <c r="P22">
        <v>733.18759999999997</v>
      </c>
      <c r="Q22" s="2">
        <f t="shared" si="9"/>
        <v>1.030879960631305</v>
      </c>
      <c r="R22">
        <v>0.1018</v>
      </c>
      <c r="S22">
        <v>-23.99</v>
      </c>
      <c r="T22" s="2">
        <f t="shared" si="5"/>
        <v>23.99</v>
      </c>
      <c r="U22" s="2">
        <f t="shared" si="10"/>
        <v>18.843874493826153</v>
      </c>
      <c r="V22">
        <v>0.16450000000000001</v>
      </c>
      <c r="W22">
        <v>-16.71</v>
      </c>
      <c r="X22" s="2">
        <f t="shared" si="6"/>
        <v>16.71</v>
      </c>
      <c r="Y22" s="2">
        <f t="shared" si="11"/>
        <v>13.125516581568784</v>
      </c>
    </row>
    <row r="23" spans="1:25">
      <c r="A23" s="3" t="s">
        <v>638</v>
      </c>
      <c r="B23" s="3">
        <v>1</v>
      </c>
      <c r="C23">
        <f>72.5*9.81</f>
        <v>711.22500000000002</v>
      </c>
      <c r="D23" s="44">
        <v>1.79</v>
      </c>
      <c r="E23" s="3" t="s">
        <v>53</v>
      </c>
      <c r="H23" s="2"/>
      <c r="I23">
        <v>0.22950000000000001</v>
      </c>
      <c r="J23">
        <v>1194.55</v>
      </c>
      <c r="K23" s="2">
        <f t="shared" si="12"/>
        <v>1.6795669443565677</v>
      </c>
      <c r="L23">
        <v>5.5300000000000002E-2</v>
      </c>
      <c r="M23">
        <v>212.7587</v>
      </c>
      <c r="N23" s="2">
        <f t="shared" si="13"/>
        <v>0.2991440120918134</v>
      </c>
      <c r="O23">
        <v>0.31869999999999998</v>
      </c>
      <c r="P23">
        <v>747.90740000000005</v>
      </c>
      <c r="Q23" s="2">
        <f t="shared" si="9"/>
        <v>1.0515763647228373</v>
      </c>
      <c r="R23">
        <v>0.1105</v>
      </c>
      <c r="S23">
        <v>-11.26</v>
      </c>
      <c r="T23" s="2">
        <f t="shared" si="5"/>
        <v>11.26</v>
      </c>
      <c r="U23" s="2">
        <f t="shared" si="10"/>
        <v>8.8446030346178617</v>
      </c>
      <c r="V23">
        <v>0.35699999999999998</v>
      </c>
      <c r="W23">
        <v>7.72</v>
      </c>
      <c r="X23" s="2">
        <f t="shared" si="6"/>
        <v>7.72</v>
      </c>
      <c r="Y23" s="2">
        <f t="shared" si="11"/>
        <v>6.0639729509102933</v>
      </c>
    </row>
    <row r="24" spans="1:25">
      <c r="A24" s="3" t="s">
        <v>639</v>
      </c>
      <c r="B24" s="3">
        <v>1</v>
      </c>
      <c r="C24">
        <f>72.5*9.81</f>
        <v>711.22500000000002</v>
      </c>
      <c r="D24" s="44">
        <v>1.79</v>
      </c>
      <c r="E24" s="3" t="s">
        <v>53</v>
      </c>
      <c r="F24">
        <v>8.43E-2</v>
      </c>
      <c r="G24">
        <v>1399.78</v>
      </c>
      <c r="H24" s="2">
        <f t="shared" ref="H24" si="14">G24/C24</f>
        <v>1.9681254174136174</v>
      </c>
      <c r="I24">
        <v>0.18329999999999999</v>
      </c>
      <c r="J24">
        <v>1358.79</v>
      </c>
      <c r="K24" s="2">
        <f t="shared" si="12"/>
        <v>1.9104924601919222</v>
      </c>
      <c r="L24">
        <v>8.7999999999999995E-2</v>
      </c>
      <c r="M24">
        <v>534.9221</v>
      </c>
      <c r="N24" s="2">
        <f t="shared" si="13"/>
        <v>0.7521137474076417</v>
      </c>
      <c r="O24">
        <v>0.2457</v>
      </c>
      <c r="P24">
        <v>765.73760000000004</v>
      </c>
      <c r="Q24" s="2">
        <f t="shared" si="9"/>
        <v>1.0766460684031074</v>
      </c>
      <c r="R24">
        <v>7.3300000000000004E-2</v>
      </c>
      <c r="S24">
        <v>-24.19</v>
      </c>
      <c r="T24" s="2">
        <f t="shared" si="5"/>
        <v>24.19</v>
      </c>
      <c r="U24" s="2">
        <f t="shared" si="10"/>
        <v>19.000972238668393</v>
      </c>
      <c r="V24">
        <v>0.13569999999999999</v>
      </c>
      <c r="W24">
        <v>-16.829999999999998</v>
      </c>
      <c r="X24" s="2">
        <f t="shared" si="6"/>
        <v>16.829999999999998</v>
      </c>
      <c r="Y24" s="2">
        <f t="shared" si="11"/>
        <v>13.219775228474122</v>
      </c>
    </row>
    <row r="25" spans="1:25">
      <c r="A25" s="3" t="s">
        <v>640</v>
      </c>
      <c r="B25" s="3">
        <v>1</v>
      </c>
      <c r="C25">
        <f>62*9.81</f>
        <v>608.22</v>
      </c>
      <c r="D25" s="44">
        <v>1.66</v>
      </c>
      <c r="E25" s="3" t="s">
        <v>54</v>
      </c>
      <c r="H25" s="2"/>
      <c r="I25">
        <v>0.35149999999999998</v>
      </c>
      <c r="J25">
        <v>978.92</v>
      </c>
      <c r="K25" s="2">
        <f t="shared" si="12"/>
        <v>1.6094834106080036</v>
      </c>
      <c r="L25">
        <v>9.0200000000000002E-2</v>
      </c>
      <c r="M25">
        <v>25.383299999999998</v>
      </c>
      <c r="N25" s="2">
        <f t="shared" si="13"/>
        <v>4.1733747657097753E-2</v>
      </c>
      <c r="O25">
        <v>0.38469999999999999</v>
      </c>
      <c r="P25">
        <v>552.23090000000002</v>
      </c>
      <c r="Q25" s="2">
        <f t="shared" si="9"/>
        <v>0.90794597349643225</v>
      </c>
      <c r="R25">
        <v>9.4999999999999998E-3</v>
      </c>
      <c r="S25">
        <v>-0.24</v>
      </c>
      <c r="T25" s="2">
        <f t="shared" si="5"/>
        <v>0.24</v>
      </c>
      <c r="U25" s="2">
        <f t="shared" si="10"/>
        <v>0.23770726587914245</v>
      </c>
      <c r="V25">
        <v>0.42270000000000002</v>
      </c>
      <c r="W25">
        <v>11.64</v>
      </c>
      <c r="X25" s="2">
        <f t="shared" si="6"/>
        <v>11.64</v>
      </c>
      <c r="Y25" s="2">
        <f t="shared" si="11"/>
        <v>11.528802395138412</v>
      </c>
    </row>
    <row r="26" spans="1:25">
      <c r="A26" s="3" t="s">
        <v>641</v>
      </c>
      <c r="B26" s="3">
        <v>1</v>
      </c>
      <c r="C26">
        <f>62*9.81</f>
        <v>608.22</v>
      </c>
      <c r="D26" s="44">
        <v>1.66</v>
      </c>
      <c r="E26" s="3" t="s">
        <v>54</v>
      </c>
      <c r="H26" s="2"/>
      <c r="I26">
        <v>0.35149999999999998</v>
      </c>
      <c r="J26">
        <v>978.92</v>
      </c>
      <c r="K26" s="2">
        <f t="shared" si="12"/>
        <v>1.6094834106080036</v>
      </c>
      <c r="L26">
        <v>9.0200000000000002E-2</v>
      </c>
      <c r="M26">
        <v>25.383299999999998</v>
      </c>
      <c r="N26" s="2">
        <f t="shared" si="13"/>
        <v>4.1733747657097753E-2</v>
      </c>
      <c r="O26">
        <v>0.38469999999999999</v>
      </c>
      <c r="P26">
        <v>552.23090000000002</v>
      </c>
      <c r="Q26" s="2">
        <f t="shared" si="9"/>
        <v>0.90794597349643225</v>
      </c>
      <c r="R26">
        <v>9.4999999999999998E-3</v>
      </c>
      <c r="S26">
        <v>-0.24</v>
      </c>
      <c r="T26" s="2">
        <f t="shared" si="5"/>
        <v>0.24</v>
      </c>
      <c r="U26" s="2">
        <f t="shared" si="10"/>
        <v>0.23770726587914245</v>
      </c>
      <c r="V26">
        <v>0.42270000000000002</v>
      </c>
      <c r="W26">
        <v>11.64</v>
      </c>
      <c r="X26" s="2">
        <f t="shared" si="6"/>
        <v>11.64</v>
      </c>
      <c r="Y26" s="2">
        <f t="shared" si="11"/>
        <v>11.528802395138412</v>
      </c>
    </row>
    <row r="27" spans="1:25">
      <c r="A27" s="3" t="s">
        <v>642</v>
      </c>
      <c r="B27" s="3">
        <v>1</v>
      </c>
      <c r="C27">
        <f>62*9.81</f>
        <v>608.22</v>
      </c>
      <c r="D27" s="44">
        <v>1.66</v>
      </c>
      <c r="E27" s="3" t="s">
        <v>54</v>
      </c>
      <c r="F27">
        <v>0.1013</v>
      </c>
      <c r="G27">
        <v>311.54000000000002</v>
      </c>
      <c r="H27" s="2">
        <f t="shared" ref="H27" si="15">G27/C27</f>
        <v>0.51221597448291734</v>
      </c>
      <c r="I27">
        <v>0.43730000000000002</v>
      </c>
      <c r="J27">
        <v>868.08</v>
      </c>
      <c r="K27" s="2">
        <f t="shared" si="12"/>
        <v>1.427246719936865</v>
      </c>
      <c r="L27">
        <v>5.33E-2</v>
      </c>
      <c r="M27">
        <v>42.958799999999997</v>
      </c>
      <c r="N27" s="2">
        <f t="shared" si="13"/>
        <v>7.0630364013021599E-2</v>
      </c>
      <c r="O27">
        <v>0.4587</v>
      </c>
      <c r="P27">
        <v>501.34570000000002</v>
      </c>
      <c r="Q27" s="2">
        <f t="shared" si="9"/>
        <v>0.82428348295024823</v>
      </c>
      <c r="R27">
        <v>7.4700000000000003E-2</v>
      </c>
      <c r="S27">
        <v>-1.63</v>
      </c>
      <c r="T27" s="2">
        <f t="shared" si="5"/>
        <v>1.63</v>
      </c>
      <c r="U27" s="2">
        <f t="shared" si="10"/>
        <v>1.6144285140958425</v>
      </c>
      <c r="V27">
        <v>0.48530000000000001</v>
      </c>
      <c r="W27">
        <v>12.3</v>
      </c>
      <c r="X27" s="2">
        <f t="shared" si="6"/>
        <v>12.3</v>
      </c>
      <c r="Y27" s="2">
        <f t="shared" si="11"/>
        <v>12.182497376306053</v>
      </c>
    </row>
    <row r="28" spans="1:25">
      <c r="A28" s="3" t="s">
        <v>643</v>
      </c>
      <c r="B28" s="3">
        <v>1</v>
      </c>
      <c r="C28">
        <f>55.5*9.81</f>
        <v>544.45500000000004</v>
      </c>
      <c r="D28" s="44">
        <v>1.55</v>
      </c>
      <c r="E28" s="3" t="s">
        <v>55</v>
      </c>
      <c r="H28" s="2"/>
      <c r="I28">
        <v>0.18379999999999999</v>
      </c>
      <c r="J28">
        <v>1024.6600000000001</v>
      </c>
      <c r="K28" s="2">
        <f t="shared" si="12"/>
        <v>1.8819920838269462</v>
      </c>
      <c r="L28">
        <v>4.1200000000000001E-2</v>
      </c>
      <c r="M28">
        <v>67.284400000000005</v>
      </c>
      <c r="N28" s="2">
        <f>M28/C28</f>
        <v>0.12358119587477386</v>
      </c>
      <c r="O28">
        <v>0.2737</v>
      </c>
      <c r="P28">
        <v>668.96799999999996</v>
      </c>
      <c r="Q28" s="2">
        <f t="shared" si="9"/>
        <v>1.2286929130965827</v>
      </c>
      <c r="R28">
        <v>6.3799999999999996E-2</v>
      </c>
      <c r="S28">
        <v>2.08</v>
      </c>
      <c r="T28" s="2">
        <f t="shared" si="5"/>
        <v>2.08</v>
      </c>
      <c r="U28" s="2">
        <f t="shared" si="10"/>
        <v>2.4647316745570662</v>
      </c>
      <c r="V28">
        <v>0.32250000000000001</v>
      </c>
      <c r="W28">
        <v>10.01</v>
      </c>
      <c r="X28" s="2">
        <f t="shared" si="6"/>
        <v>10.01</v>
      </c>
      <c r="Y28" s="2">
        <f t="shared" si="11"/>
        <v>11.861521183805882</v>
      </c>
    </row>
    <row r="29" spans="1:25">
      <c r="A29" s="3" t="s">
        <v>644</v>
      </c>
      <c r="B29" s="3">
        <v>1</v>
      </c>
      <c r="C29">
        <f>55.5*9.81</f>
        <v>544.45500000000004</v>
      </c>
      <c r="D29" s="44">
        <v>1.55</v>
      </c>
      <c r="E29" s="3" t="s">
        <v>55</v>
      </c>
      <c r="F29">
        <v>1.95E-2</v>
      </c>
      <c r="G29">
        <v>227.5</v>
      </c>
      <c r="H29" s="2">
        <f t="shared" ref="H29" si="16">G29/C29</f>
        <v>0.41784904170225268</v>
      </c>
      <c r="I29">
        <v>0.1918</v>
      </c>
      <c r="J29">
        <v>944.18</v>
      </c>
      <c r="K29" s="2">
        <f t="shared" si="12"/>
        <v>1.7341745415139909</v>
      </c>
      <c r="L29">
        <v>1.6299999999999999E-2</v>
      </c>
      <c r="M29">
        <v>212.0778</v>
      </c>
      <c r="N29" s="2">
        <f t="shared" si="13"/>
        <v>0.38952310108273408</v>
      </c>
      <c r="O29">
        <v>0.2145</v>
      </c>
      <c r="P29">
        <v>610.8451</v>
      </c>
      <c r="Q29" s="2">
        <f t="shared" si="9"/>
        <v>1.1219386358835899</v>
      </c>
      <c r="R29">
        <v>8.4500000000000006E-2</v>
      </c>
      <c r="S29">
        <v>-12.87</v>
      </c>
      <c r="T29" s="2">
        <f t="shared" si="5"/>
        <v>12.87</v>
      </c>
      <c r="U29" s="2">
        <f t="shared" si="10"/>
        <v>15.250527236321847</v>
      </c>
      <c r="V29">
        <v>0.26650000000000001</v>
      </c>
      <c r="W29">
        <v>19.45</v>
      </c>
      <c r="X29" s="2">
        <f t="shared" si="6"/>
        <v>19.45</v>
      </c>
      <c r="Y29" s="2">
        <f t="shared" si="11"/>
        <v>23.047611091411028</v>
      </c>
    </row>
    <row r="30" spans="1:25">
      <c r="A30" s="3" t="s">
        <v>645</v>
      </c>
      <c r="B30" s="3">
        <v>1</v>
      </c>
      <c r="C30">
        <f>55.5*9.81</f>
        <v>544.45500000000004</v>
      </c>
      <c r="D30" s="44">
        <v>1.55</v>
      </c>
      <c r="E30" s="3" t="s">
        <v>55</v>
      </c>
      <c r="F30">
        <v>0.02</v>
      </c>
      <c r="G30">
        <v>237.44</v>
      </c>
      <c r="H30" s="2">
        <f>G30/C30</f>
        <v>0.43610583060124342</v>
      </c>
      <c r="I30">
        <v>0.1167</v>
      </c>
      <c r="J30">
        <v>976.18</v>
      </c>
      <c r="K30" s="2">
        <f t="shared" si="12"/>
        <v>1.7929489122149671</v>
      </c>
      <c r="L30">
        <v>1.67E-2</v>
      </c>
      <c r="M30">
        <v>229.91489999999999</v>
      </c>
      <c r="N30" s="2">
        <f t="shared" si="13"/>
        <v>0.42228448632118354</v>
      </c>
      <c r="O30">
        <v>0.22</v>
      </c>
      <c r="P30">
        <v>606.89419999999996</v>
      </c>
      <c r="Q30" s="2">
        <f t="shared" si="9"/>
        <v>1.114682021471012</v>
      </c>
      <c r="R30">
        <v>0.09</v>
      </c>
      <c r="S30">
        <v>-10.61</v>
      </c>
      <c r="T30" s="2">
        <f t="shared" si="5"/>
        <v>10.61</v>
      </c>
      <c r="U30" s="2">
        <f t="shared" si="10"/>
        <v>12.572501474543497</v>
      </c>
      <c r="V30">
        <v>0.2767</v>
      </c>
      <c r="W30">
        <v>12.19</v>
      </c>
      <c r="X30" s="2">
        <f t="shared" si="6"/>
        <v>12.19</v>
      </c>
      <c r="Y30" s="2">
        <f t="shared" si="11"/>
        <v>14.444749573485884</v>
      </c>
    </row>
    <row r="31" spans="1:25">
      <c r="A31" s="3" t="s">
        <v>646</v>
      </c>
      <c r="B31" s="3">
        <v>1</v>
      </c>
      <c r="C31">
        <f>97*9.81</f>
        <v>951.57</v>
      </c>
      <c r="D31" s="44">
        <v>1.75</v>
      </c>
      <c r="E31" s="3" t="s">
        <v>56</v>
      </c>
      <c r="H31" s="2"/>
      <c r="I31">
        <v>0.1963</v>
      </c>
      <c r="J31">
        <v>1770.55</v>
      </c>
      <c r="K31" s="2">
        <f>J31/C31</f>
        <v>1.8606618535683133</v>
      </c>
      <c r="N31" s="2"/>
      <c r="O31">
        <v>0.20899999999999999</v>
      </c>
      <c r="P31">
        <v>1166.7846999999999</v>
      </c>
      <c r="Q31" s="2">
        <f t="shared" si="9"/>
        <v>1.2261680170665321</v>
      </c>
      <c r="R31">
        <v>6.0199999999999997E-2</v>
      </c>
      <c r="S31">
        <v>29.62</v>
      </c>
      <c r="T31" s="2"/>
      <c r="U31" s="2"/>
      <c r="V31">
        <v>0.21529999999999999</v>
      </c>
      <c r="W31">
        <v>44.48</v>
      </c>
      <c r="X31" s="2">
        <f t="shared" si="6"/>
        <v>44.48</v>
      </c>
      <c r="Y31" s="2">
        <f t="shared" si="11"/>
        <v>26.710744198685177</v>
      </c>
    </row>
    <row r="32" spans="1:25">
      <c r="A32" s="3" t="s">
        <v>647</v>
      </c>
      <c r="B32" s="3">
        <v>1</v>
      </c>
      <c r="C32">
        <f>97*9.81</f>
        <v>951.57</v>
      </c>
      <c r="D32" s="44">
        <v>1.75</v>
      </c>
      <c r="E32" s="3" t="s">
        <v>56</v>
      </c>
      <c r="F32">
        <v>1.4200000000000001E-2</v>
      </c>
      <c r="G32">
        <v>272.42</v>
      </c>
      <c r="H32" s="2">
        <f>G32/C32</f>
        <v>0.2862847714829177</v>
      </c>
      <c r="I32">
        <v>0.3468</v>
      </c>
      <c r="J32">
        <v>1716.42</v>
      </c>
      <c r="K32" s="2">
        <f t="shared" si="12"/>
        <v>1.8037769160440114</v>
      </c>
      <c r="L32">
        <v>5.2200000000000003E-2</v>
      </c>
      <c r="M32">
        <v>94.581400000000002</v>
      </c>
      <c r="N32" s="2">
        <f>M32/C32</f>
        <v>9.9395104931849471E-2</v>
      </c>
      <c r="O32">
        <v>0.36099999999999999</v>
      </c>
      <c r="P32">
        <v>996.88959999999997</v>
      </c>
      <c r="Q32" s="2">
        <f t="shared" si="9"/>
        <v>1.0476261336528052</v>
      </c>
      <c r="R32">
        <v>0.1283</v>
      </c>
      <c r="S32">
        <v>-11.03</v>
      </c>
      <c r="T32" s="2"/>
      <c r="U32" s="2"/>
      <c r="V32">
        <v>0.39900000000000002</v>
      </c>
      <c r="W32">
        <v>34.75</v>
      </c>
      <c r="X32" s="2">
        <f t="shared" si="6"/>
        <v>34.75</v>
      </c>
      <c r="Y32" s="2">
        <f t="shared" si="11"/>
        <v>20.867768905222796</v>
      </c>
    </row>
    <row r="33" spans="1:25">
      <c r="A33" s="3" t="s">
        <v>648</v>
      </c>
      <c r="B33" s="3">
        <v>1</v>
      </c>
      <c r="C33">
        <f>97*9.81</f>
        <v>951.57</v>
      </c>
      <c r="D33" s="44">
        <v>1.75</v>
      </c>
      <c r="E33" s="3" t="s">
        <v>56</v>
      </c>
      <c r="F33">
        <v>1.7000000000000001E-2</v>
      </c>
      <c r="G33">
        <v>341.88</v>
      </c>
      <c r="H33" s="2">
        <f>G33/C33</f>
        <v>0.35927992685771931</v>
      </c>
      <c r="I33">
        <v>0.29749999999999999</v>
      </c>
      <c r="J33">
        <v>1715.2</v>
      </c>
      <c r="K33" s="2">
        <f t="shared" si="12"/>
        <v>1.802494824342928</v>
      </c>
      <c r="L33">
        <v>2.98E-2</v>
      </c>
      <c r="M33">
        <v>57.809699999999999</v>
      </c>
      <c r="N33" s="2">
        <f t="shared" ref="N33:N42" si="17">M33/C33</f>
        <v>6.0751915255840346E-2</v>
      </c>
      <c r="O33">
        <v>0.30599999999999999</v>
      </c>
      <c r="P33">
        <v>1014.2311</v>
      </c>
      <c r="Q33" s="2">
        <f t="shared" si="9"/>
        <v>1.0658502264678373</v>
      </c>
      <c r="R33">
        <v>7.2300000000000003E-2</v>
      </c>
      <c r="S33">
        <v>-10.66</v>
      </c>
      <c r="T33" s="2">
        <f t="shared" si="5"/>
        <v>10.66</v>
      </c>
      <c r="U33" s="2">
        <f t="shared" ref="U33:U42" si="18">ABS(T33/(C33*D33)*1000)</f>
        <v>6.4014508353863304</v>
      </c>
      <c r="V33">
        <v>0.34</v>
      </c>
      <c r="W33">
        <v>33.69</v>
      </c>
      <c r="X33" s="2">
        <f t="shared" si="6"/>
        <v>33.69</v>
      </c>
      <c r="Y33" s="2">
        <f t="shared" si="11"/>
        <v>20.231226889696575</v>
      </c>
    </row>
    <row r="34" spans="1:25">
      <c r="A34" s="3" t="s">
        <v>649</v>
      </c>
      <c r="B34" s="3">
        <v>1</v>
      </c>
      <c r="C34">
        <f>88*9.81</f>
        <v>863.28000000000009</v>
      </c>
      <c r="D34" s="44">
        <v>1.81</v>
      </c>
      <c r="E34" s="3" t="s">
        <v>57</v>
      </c>
      <c r="F34">
        <v>2.0500000000000001E-2</v>
      </c>
      <c r="G34">
        <v>304.89999999999998</v>
      </c>
      <c r="H34" s="2">
        <f>G34/C34</f>
        <v>0.35318784171995177</v>
      </c>
      <c r="I34">
        <v>0.57399999999999995</v>
      </c>
      <c r="J34">
        <v>1450.75</v>
      </c>
      <c r="K34" s="2">
        <f t="shared" si="12"/>
        <v>1.6805092206468351</v>
      </c>
      <c r="L34">
        <v>0.19819999999999999</v>
      </c>
      <c r="M34">
        <v>49.900700000000001</v>
      </c>
      <c r="N34" s="2">
        <f t="shared" si="17"/>
        <v>5.7803609489389299E-2</v>
      </c>
      <c r="O34">
        <v>0.60819999999999996</v>
      </c>
      <c r="P34">
        <v>817.75080000000003</v>
      </c>
      <c r="Q34" s="2">
        <f t="shared" si="9"/>
        <v>0.94726021684737272</v>
      </c>
      <c r="R34">
        <v>0.19819999999999999</v>
      </c>
      <c r="S34">
        <v>2.27</v>
      </c>
      <c r="T34" s="2">
        <f t="shared" si="5"/>
        <v>2.27</v>
      </c>
      <c r="U34" s="2">
        <f t="shared" si="18"/>
        <v>1.4527657844602442</v>
      </c>
      <c r="V34">
        <v>0.59450000000000003</v>
      </c>
      <c r="W34">
        <v>26.03</v>
      </c>
      <c r="X34" s="2">
        <f t="shared" si="6"/>
        <v>26.03</v>
      </c>
      <c r="Y34" s="2">
        <f t="shared" si="11"/>
        <v>16.658807651762185</v>
      </c>
    </row>
    <row r="35" spans="1:25">
      <c r="A35" s="3" t="s">
        <v>650</v>
      </c>
      <c r="B35" s="3">
        <v>1</v>
      </c>
      <c r="C35">
        <f>88*9.81</f>
        <v>863.28000000000009</v>
      </c>
      <c r="D35" s="44">
        <v>1.81</v>
      </c>
      <c r="E35" s="3" t="s">
        <v>57</v>
      </c>
      <c r="F35">
        <v>1.8200000000000001E-2</v>
      </c>
      <c r="G35">
        <v>255.47</v>
      </c>
      <c r="H35" s="2">
        <f>G35/C35</f>
        <v>0.29592947826892779</v>
      </c>
      <c r="I35">
        <v>0.49880000000000002</v>
      </c>
      <c r="J35">
        <v>1381.62</v>
      </c>
      <c r="K35" s="2">
        <f t="shared" si="12"/>
        <v>1.6004309146510978</v>
      </c>
      <c r="L35">
        <v>0.1095</v>
      </c>
      <c r="M35">
        <v>47.659100000000002</v>
      </c>
      <c r="N35" s="2">
        <f t="shared" si="17"/>
        <v>5.5207001204707624E-2</v>
      </c>
      <c r="O35">
        <v>0.5353</v>
      </c>
      <c r="P35">
        <v>746.59230000000002</v>
      </c>
      <c r="Q35" s="2">
        <f t="shared" si="9"/>
        <v>0.86483215179316086</v>
      </c>
      <c r="R35">
        <v>0.18859999999999999</v>
      </c>
      <c r="S35">
        <v>3.72</v>
      </c>
      <c r="T35" s="2">
        <f t="shared" si="5"/>
        <v>3.72</v>
      </c>
      <c r="U35" s="2">
        <f t="shared" si="18"/>
        <v>2.3807439287189904</v>
      </c>
      <c r="V35">
        <v>0.54139999999999999</v>
      </c>
      <c r="W35">
        <v>22.85</v>
      </c>
      <c r="X35" s="2">
        <f t="shared" si="6"/>
        <v>22.85</v>
      </c>
      <c r="Y35" s="2">
        <f t="shared" si="11"/>
        <v>14.623655583663691</v>
      </c>
    </row>
    <row r="36" spans="1:25">
      <c r="A36" s="3" t="s">
        <v>651</v>
      </c>
      <c r="B36" s="3">
        <v>1</v>
      </c>
      <c r="C36">
        <f>88*9.81</f>
        <v>863.28000000000009</v>
      </c>
      <c r="D36" s="44">
        <v>1.81</v>
      </c>
      <c r="E36" s="3" t="s">
        <v>57</v>
      </c>
      <c r="F36">
        <v>1.7500000000000002E-2</v>
      </c>
      <c r="G36">
        <v>392.06</v>
      </c>
      <c r="H36" s="2">
        <f>G36/C36</f>
        <v>0.45415160782133257</v>
      </c>
      <c r="I36">
        <v>0.4783</v>
      </c>
      <c r="J36">
        <v>1357.31</v>
      </c>
      <c r="K36" s="2">
        <f t="shared" si="12"/>
        <v>1.5722708738763782</v>
      </c>
      <c r="L36">
        <v>0.1575</v>
      </c>
      <c r="M36">
        <v>65.191000000000003</v>
      </c>
      <c r="N36" s="2">
        <f t="shared" si="17"/>
        <v>7.5515475859512557E-2</v>
      </c>
      <c r="O36">
        <v>0.50749999999999995</v>
      </c>
      <c r="P36">
        <v>697.11710000000005</v>
      </c>
      <c r="Q36" s="2">
        <f t="shared" si="9"/>
        <v>0.80752142989528308</v>
      </c>
      <c r="R36">
        <v>0.1983</v>
      </c>
      <c r="S36">
        <v>3.61</v>
      </c>
      <c r="T36" s="2">
        <f t="shared" si="5"/>
        <v>3.61</v>
      </c>
      <c r="U36" s="2">
        <f t="shared" si="18"/>
        <v>2.3103455867407408</v>
      </c>
      <c r="V36">
        <v>0.47249999999999998</v>
      </c>
      <c r="W36">
        <v>27.53</v>
      </c>
      <c r="X36" s="2">
        <f t="shared" si="6"/>
        <v>27.53</v>
      </c>
      <c r="Y36" s="2">
        <f t="shared" si="11"/>
        <v>17.618785042374679</v>
      </c>
    </row>
    <row r="37" spans="1:25">
      <c r="A37" s="3" t="s">
        <v>652</v>
      </c>
      <c r="B37" s="3">
        <v>1</v>
      </c>
      <c r="C37">
        <f>115.5*9.81</f>
        <v>1133.0550000000001</v>
      </c>
      <c r="D37" s="44">
        <v>2.02</v>
      </c>
      <c r="E37" s="3" t="s">
        <v>58</v>
      </c>
      <c r="F37">
        <v>7.8799999999999995E-2</v>
      </c>
      <c r="G37">
        <v>2005.08</v>
      </c>
      <c r="H37" s="2">
        <f t="shared" ref="H37:H42" si="19">G37/C37</f>
        <v>1.7696228338430171</v>
      </c>
      <c r="I37">
        <v>0.20250000000000001</v>
      </c>
      <c r="J37">
        <v>1782.65</v>
      </c>
      <c r="K37" s="2">
        <f t="shared" si="12"/>
        <v>1.5733128577165274</v>
      </c>
      <c r="L37">
        <v>8.6199999999999999E-2</v>
      </c>
      <c r="M37">
        <v>781.9665</v>
      </c>
      <c r="N37" s="2">
        <f t="shared" si="17"/>
        <v>0.69013993142433505</v>
      </c>
      <c r="O37">
        <v>0.26619999999999999</v>
      </c>
      <c r="P37">
        <v>1029.0728999999999</v>
      </c>
      <c r="Q37" s="2">
        <f t="shared" si="9"/>
        <v>0.90822855024689875</v>
      </c>
      <c r="R37">
        <v>0.1162</v>
      </c>
      <c r="S37">
        <v>-13.92</v>
      </c>
      <c r="T37" s="2">
        <f t="shared" si="5"/>
        <v>13.92</v>
      </c>
      <c r="U37" s="2">
        <f t="shared" si="18"/>
        <v>6.0818663779877333</v>
      </c>
      <c r="V37">
        <v>0.30380000000000001</v>
      </c>
      <c r="W37">
        <v>15.03</v>
      </c>
      <c r="X37" s="2">
        <f t="shared" si="6"/>
        <v>15.03</v>
      </c>
      <c r="Y37" s="2">
        <f t="shared" si="11"/>
        <v>6.5668427917496857</v>
      </c>
    </row>
    <row r="38" spans="1:25">
      <c r="A38" s="3" t="s">
        <v>653</v>
      </c>
      <c r="B38" s="3">
        <v>1</v>
      </c>
      <c r="C38">
        <f>115.5*9.81</f>
        <v>1133.0550000000001</v>
      </c>
      <c r="D38" s="44">
        <v>2.02</v>
      </c>
      <c r="E38" s="3" t="s">
        <v>58</v>
      </c>
      <c r="F38">
        <v>7.7100000000000002E-2</v>
      </c>
      <c r="G38">
        <v>2278.1</v>
      </c>
      <c r="H38" s="2">
        <f t="shared" si="19"/>
        <v>2.0105820105820102</v>
      </c>
      <c r="I38">
        <v>0.19120000000000001</v>
      </c>
      <c r="J38">
        <v>2213.3000000000002</v>
      </c>
      <c r="K38" s="2">
        <f t="shared" si="12"/>
        <v>1.9533914946758983</v>
      </c>
      <c r="L38">
        <v>8.3299999999999999E-2</v>
      </c>
      <c r="M38">
        <v>1171.0491</v>
      </c>
      <c r="N38" s="2">
        <f t="shared" si="17"/>
        <v>1.0335324410553768</v>
      </c>
      <c r="O38">
        <v>0.1943</v>
      </c>
      <c r="P38">
        <v>1366.463</v>
      </c>
      <c r="Q38" s="2">
        <f t="shared" si="9"/>
        <v>1.2059988261823122</v>
      </c>
      <c r="R38">
        <v>0.1048</v>
      </c>
      <c r="S38">
        <v>-16.7</v>
      </c>
      <c r="T38" s="2">
        <f t="shared" si="5"/>
        <v>16.7</v>
      </c>
      <c r="U38" s="2">
        <f t="shared" si="18"/>
        <v>7.2964919908329851</v>
      </c>
      <c r="V38">
        <v>0.1203</v>
      </c>
      <c r="W38">
        <v>-16.29</v>
      </c>
      <c r="X38" s="2">
        <f t="shared" si="6"/>
        <v>16.29</v>
      </c>
      <c r="Y38" s="2">
        <f t="shared" si="11"/>
        <v>7.1173565587227134</v>
      </c>
    </row>
    <row r="39" spans="1:25">
      <c r="A39" s="3" t="s">
        <v>654</v>
      </c>
      <c r="B39" s="3">
        <v>1</v>
      </c>
      <c r="C39">
        <f>115.5*9.81</f>
        <v>1133.0550000000001</v>
      </c>
      <c r="D39" s="44">
        <v>2.02</v>
      </c>
      <c r="E39" s="3" t="s">
        <v>58</v>
      </c>
      <c r="F39">
        <v>6.3299999999999995E-2</v>
      </c>
      <c r="G39">
        <v>2277.0500000000002</v>
      </c>
      <c r="H39" s="2">
        <f t="shared" si="19"/>
        <v>2.009655312407606</v>
      </c>
      <c r="I39">
        <v>0.1767</v>
      </c>
      <c r="J39">
        <v>2257.67</v>
      </c>
      <c r="K39" s="2">
        <f t="shared" si="12"/>
        <v>1.9925511118171668</v>
      </c>
      <c r="L39">
        <v>6.6699999999999995E-2</v>
      </c>
      <c r="M39">
        <v>944.60609999999997</v>
      </c>
      <c r="N39" s="2">
        <f t="shared" si="17"/>
        <v>0.83368071276328148</v>
      </c>
      <c r="O39">
        <v>0.21329999999999999</v>
      </c>
      <c r="P39">
        <v>1256.4314999999999</v>
      </c>
      <c r="Q39" s="2">
        <f t="shared" si="9"/>
        <v>1.1088883593470749</v>
      </c>
      <c r="R39">
        <v>0.03</v>
      </c>
      <c r="S39">
        <v>10.83</v>
      </c>
      <c r="T39" s="2">
        <f t="shared" si="5"/>
        <v>10.83</v>
      </c>
      <c r="U39" s="2">
        <f t="shared" si="18"/>
        <v>4.7317969018395942</v>
      </c>
      <c r="V39">
        <v>0.12670000000000001</v>
      </c>
      <c r="W39">
        <v>-21.02</v>
      </c>
      <c r="X39" s="2">
        <f t="shared" si="6"/>
        <v>21.02</v>
      </c>
      <c r="Y39" s="2">
        <f t="shared" si="11"/>
        <v>9.1839677633119354</v>
      </c>
    </row>
    <row r="40" spans="1:25">
      <c r="A40" s="3" t="s">
        <v>655</v>
      </c>
      <c r="B40" s="3">
        <v>1</v>
      </c>
      <c r="C40">
        <f>99*9.91</f>
        <v>981.09</v>
      </c>
      <c r="D40" s="45">
        <v>1.87</v>
      </c>
      <c r="E40" s="3" t="s">
        <v>59</v>
      </c>
      <c r="F40">
        <v>9.8199999999999996E-2</v>
      </c>
      <c r="G40">
        <v>1962.4</v>
      </c>
      <c r="H40" s="2">
        <f t="shared" si="19"/>
        <v>2.0002242403856934</v>
      </c>
      <c r="I40">
        <v>0.17100000000000001</v>
      </c>
      <c r="J40">
        <v>1848.42</v>
      </c>
      <c r="K40" s="2">
        <f t="shared" si="12"/>
        <v>1.8840473351068709</v>
      </c>
      <c r="L40">
        <v>0.1077</v>
      </c>
      <c r="M40">
        <v>956.02689999999996</v>
      </c>
      <c r="N40" s="2">
        <f t="shared" si="17"/>
        <v>0.97445382176966433</v>
      </c>
      <c r="O40">
        <v>0.19</v>
      </c>
      <c r="P40">
        <v>1193.0495000000001</v>
      </c>
      <c r="Q40" s="2">
        <f t="shared" si="9"/>
        <v>1.2160449092336076</v>
      </c>
      <c r="R40">
        <v>9.1800000000000007E-2</v>
      </c>
      <c r="S40">
        <v>-26.83</v>
      </c>
      <c r="T40" s="2">
        <f t="shared" si="5"/>
        <v>26.83</v>
      </c>
      <c r="U40" s="2">
        <f t="shared" si="18"/>
        <v>14.624135994544536</v>
      </c>
      <c r="V40">
        <v>0.1583</v>
      </c>
      <c r="W40">
        <v>-17.489999999999998</v>
      </c>
      <c r="X40" s="2">
        <f t="shared" si="6"/>
        <v>17.489999999999998</v>
      </c>
      <c r="Y40" s="2">
        <f t="shared" si="11"/>
        <v>9.5332142580910908</v>
      </c>
    </row>
    <row r="41" spans="1:25">
      <c r="A41" s="3" t="s">
        <v>656</v>
      </c>
      <c r="B41" s="3">
        <v>1</v>
      </c>
      <c r="C41">
        <f>99*9.91</f>
        <v>981.09</v>
      </c>
      <c r="D41" s="45">
        <v>1.87</v>
      </c>
      <c r="E41" s="3" t="s">
        <v>59</v>
      </c>
      <c r="F41">
        <v>0.10349999999999999</v>
      </c>
      <c r="G41">
        <v>1699.15</v>
      </c>
      <c r="H41" s="2">
        <f t="shared" si="19"/>
        <v>1.731900233413856</v>
      </c>
      <c r="I41">
        <v>0.24529999999999999</v>
      </c>
      <c r="J41">
        <v>1473.05</v>
      </c>
      <c r="K41" s="2">
        <f t="shared" si="12"/>
        <v>1.501442273389801</v>
      </c>
      <c r="L41">
        <v>0.11119999999999999</v>
      </c>
      <c r="M41">
        <v>803.73159999999996</v>
      </c>
      <c r="N41" s="2">
        <f>M41/C41</f>
        <v>0.81922310899102013</v>
      </c>
      <c r="O41">
        <v>0.27600000000000002</v>
      </c>
      <c r="P41">
        <v>1001.8632</v>
      </c>
      <c r="Q41" s="2">
        <f t="shared" si="9"/>
        <v>1.0211735926367611</v>
      </c>
      <c r="R41">
        <v>9.1999999999999998E-2</v>
      </c>
      <c r="S41">
        <v>-15.69</v>
      </c>
      <c r="T41" s="2">
        <f t="shared" si="5"/>
        <v>15.69</v>
      </c>
      <c r="U41" s="2">
        <f t="shared" si="18"/>
        <v>8.552094437361303</v>
      </c>
      <c r="V41">
        <v>0.20319999999999999</v>
      </c>
      <c r="W41">
        <v>-12.91</v>
      </c>
      <c r="X41" s="2">
        <f t="shared" si="6"/>
        <v>12.91</v>
      </c>
      <c r="Y41" s="2">
        <f t="shared" si="11"/>
        <v>7.0368093809008565</v>
      </c>
    </row>
    <row r="42" spans="1:25">
      <c r="A42" s="3" t="s">
        <v>657</v>
      </c>
      <c r="B42" s="3">
        <v>1</v>
      </c>
      <c r="C42">
        <f>99*9.91</f>
        <v>981.09</v>
      </c>
      <c r="D42" s="45">
        <v>1.87</v>
      </c>
      <c r="E42" s="3" t="s">
        <v>59</v>
      </c>
      <c r="F42">
        <v>9.4500000000000001E-2</v>
      </c>
      <c r="G42">
        <v>1815.79</v>
      </c>
      <c r="H42" s="2">
        <f t="shared" si="19"/>
        <v>1.8507884088106086</v>
      </c>
      <c r="I42">
        <v>0.182</v>
      </c>
      <c r="J42">
        <v>1729.42</v>
      </c>
      <c r="K42" s="2">
        <f t="shared" si="12"/>
        <v>1.7627536719363157</v>
      </c>
      <c r="L42">
        <v>0.105</v>
      </c>
      <c r="M42">
        <v>783.92190000000005</v>
      </c>
      <c r="N42" s="2">
        <f t="shared" si="17"/>
        <v>0.79903158731614843</v>
      </c>
      <c r="O42">
        <v>0.19950000000000001</v>
      </c>
      <c r="P42">
        <v>1053.2373</v>
      </c>
      <c r="Q42" s="2">
        <f t="shared" si="9"/>
        <v>1.0735379017215545</v>
      </c>
      <c r="R42">
        <v>8.7499999999999994E-2</v>
      </c>
      <c r="S42">
        <v>-21.56</v>
      </c>
      <c r="T42" s="2">
        <f t="shared" si="5"/>
        <v>21.56</v>
      </c>
      <c r="U42" s="2">
        <f t="shared" si="18"/>
        <v>11.751635186074552</v>
      </c>
      <c r="V42">
        <v>0.27300000000000002</v>
      </c>
      <c r="W42">
        <v>21.26</v>
      </c>
      <c r="X42" s="2">
        <f t="shared" si="6"/>
        <v>21.26</v>
      </c>
      <c r="Y42" s="2">
        <f t="shared" si="11"/>
        <v>11.588115215952921</v>
      </c>
    </row>
    <row r="43" spans="1:25">
      <c r="A43" s="3"/>
      <c r="B43" s="3">
        <v>2</v>
      </c>
      <c r="C43">
        <f>81.7*9.81</f>
        <v>801.47700000000009</v>
      </c>
      <c r="D43" s="45">
        <v>1.74</v>
      </c>
      <c r="E43" s="3" t="s">
        <v>48</v>
      </c>
      <c r="H43" s="2"/>
      <c r="K43" s="2"/>
      <c r="N43" s="2"/>
      <c r="Q43" s="2"/>
      <c r="T43" s="2"/>
      <c r="U43" s="2"/>
      <c r="X43" s="2"/>
      <c r="Y43" s="2"/>
    </row>
    <row r="44" spans="1:25">
      <c r="A44" s="3"/>
      <c r="B44" s="3">
        <v>2</v>
      </c>
      <c r="C44">
        <f>81.7*9.81</f>
        <v>801.47700000000009</v>
      </c>
      <c r="D44" s="45">
        <v>1.74</v>
      </c>
      <c r="E44" s="3" t="s">
        <v>48</v>
      </c>
      <c r="H44" s="2"/>
      <c r="K44" s="2"/>
      <c r="N44" s="2"/>
      <c r="Q44" s="2"/>
      <c r="T44" s="2"/>
      <c r="U44" s="2"/>
      <c r="X44" s="2"/>
      <c r="Y44" s="2"/>
    </row>
    <row r="45" spans="1:25">
      <c r="A45" s="3"/>
      <c r="B45" s="3">
        <v>2</v>
      </c>
      <c r="C45">
        <f>81.7*9.81</f>
        <v>801.47700000000009</v>
      </c>
      <c r="D45" s="45">
        <v>1.74</v>
      </c>
      <c r="E45" s="3" t="s">
        <v>48</v>
      </c>
      <c r="H45" s="2"/>
      <c r="K45" s="2"/>
      <c r="N45" s="2"/>
      <c r="Q45" s="2"/>
      <c r="T45" s="2"/>
      <c r="U45" s="2"/>
      <c r="X45" s="2"/>
      <c r="Y45" s="2"/>
    </row>
    <row r="46" spans="1:25">
      <c r="A46" s="3" t="s">
        <v>658</v>
      </c>
      <c r="B46" s="3">
        <v>2</v>
      </c>
      <c r="C46">
        <f>75.5*9.81</f>
        <v>740.65500000000009</v>
      </c>
      <c r="D46" s="44">
        <v>1.78</v>
      </c>
      <c r="E46" s="3" t="s">
        <v>49</v>
      </c>
      <c r="F46">
        <v>0.1017</v>
      </c>
      <c r="G46">
        <v>513.97</v>
      </c>
      <c r="H46" s="2">
        <f>G46/C46</f>
        <v>0.69393982353457406</v>
      </c>
      <c r="I46">
        <v>0.2389</v>
      </c>
      <c r="J46">
        <v>1439.65</v>
      </c>
      <c r="K46" s="2">
        <f>J46/C46</f>
        <v>1.9437524893506422</v>
      </c>
      <c r="L46">
        <v>0.1017</v>
      </c>
      <c r="M46">
        <v>39.040900000000001</v>
      </c>
      <c r="N46" s="2">
        <f t="shared" ref="N46:N51" si="20">M46/C46</f>
        <v>5.2711316334865754E-2</v>
      </c>
      <c r="O46">
        <v>0.40160000000000001</v>
      </c>
      <c r="P46">
        <v>455.45159999999998</v>
      </c>
      <c r="Q46" s="2">
        <f t="shared" ref="Q46:Q51" si="21">P46/C46</f>
        <v>0.61493083824452677</v>
      </c>
      <c r="R46">
        <v>0.10680000000000001</v>
      </c>
      <c r="S46">
        <v>-11.65</v>
      </c>
      <c r="T46" s="2"/>
      <c r="U46" s="2"/>
      <c r="V46">
        <v>0.41170000000000001</v>
      </c>
      <c r="W46">
        <v>22.5</v>
      </c>
      <c r="X46" s="2">
        <f t="shared" si="6"/>
        <v>22.5</v>
      </c>
      <c r="Y46" s="2">
        <f t="shared" ref="Y46:Y51" si="22">ABS(X46/(C46*D46)*1000)</f>
        <v>17.066582198462502</v>
      </c>
    </row>
    <row r="47" spans="1:25">
      <c r="A47" s="3" t="s">
        <v>659</v>
      </c>
      <c r="B47" s="3">
        <v>2</v>
      </c>
      <c r="C47">
        <f>75.5*9.81</f>
        <v>740.65500000000009</v>
      </c>
      <c r="D47" s="44">
        <v>1.78</v>
      </c>
      <c r="E47" s="3" t="s">
        <v>49</v>
      </c>
      <c r="F47">
        <v>4.6699999999999998E-2</v>
      </c>
      <c r="G47">
        <v>1499.14</v>
      </c>
      <c r="H47" s="2">
        <f t="shared" ref="H47:H51" si="23">G47/C47</f>
        <v>2.0240732864829103</v>
      </c>
      <c r="I47">
        <v>0.1721</v>
      </c>
      <c r="J47">
        <v>1462.87</v>
      </c>
      <c r="K47" s="2">
        <f t="shared" ref="K47:K72" si="24">J47/C47</f>
        <v>1.9751031181859295</v>
      </c>
      <c r="L47">
        <v>2.3300000000000001E-2</v>
      </c>
      <c r="M47">
        <v>480.27760000000001</v>
      </c>
      <c r="N47" s="2">
        <f t="shared" si="20"/>
        <v>0.64844981806644109</v>
      </c>
      <c r="O47">
        <v>0.18959999999999999</v>
      </c>
      <c r="P47">
        <v>694.07330000000002</v>
      </c>
      <c r="Q47" s="2">
        <f t="shared" si="21"/>
        <v>0.93710742518446499</v>
      </c>
      <c r="R47">
        <v>2.63E-2</v>
      </c>
      <c r="S47">
        <v>6.63</v>
      </c>
      <c r="T47" s="2">
        <f t="shared" si="5"/>
        <v>6.63</v>
      </c>
      <c r="U47" s="2">
        <f>ABS(T47/(C47*D47)*1000)</f>
        <v>5.0289528878136176</v>
      </c>
      <c r="V47">
        <v>0.22750000000000001</v>
      </c>
      <c r="W47">
        <v>18.68</v>
      </c>
      <c r="X47" s="2">
        <f t="shared" si="6"/>
        <v>18.68</v>
      </c>
      <c r="Y47" s="2">
        <f t="shared" si="22"/>
        <v>14.169055798545758</v>
      </c>
    </row>
    <row r="48" spans="1:25">
      <c r="A48" s="3" t="s">
        <v>660</v>
      </c>
      <c r="B48" s="3">
        <v>2</v>
      </c>
      <c r="C48">
        <f>75.5*9.81</f>
        <v>740.65500000000009</v>
      </c>
      <c r="D48" s="44">
        <v>1.78</v>
      </c>
      <c r="E48" s="3" t="s">
        <v>49</v>
      </c>
      <c r="F48">
        <v>6.7500000000000004E-2</v>
      </c>
      <c r="G48">
        <v>1104.52</v>
      </c>
      <c r="H48" s="2">
        <f t="shared" si="23"/>
        <v>1.4912746150366902</v>
      </c>
      <c r="I48">
        <v>0.25879999999999997</v>
      </c>
      <c r="J48">
        <v>1412.54</v>
      </c>
      <c r="K48" s="2">
        <f t="shared" si="24"/>
        <v>1.9071497525838612</v>
      </c>
      <c r="L48">
        <v>0.06</v>
      </c>
      <c r="M48">
        <v>322.59160000000003</v>
      </c>
      <c r="N48" s="2">
        <f t="shared" si="20"/>
        <v>0.43554907480540872</v>
      </c>
      <c r="O48">
        <v>0.27750000000000002</v>
      </c>
      <c r="P48">
        <v>732.46389999999997</v>
      </c>
      <c r="Q48" s="2">
        <f t="shared" si="21"/>
        <v>0.9889407348900634</v>
      </c>
      <c r="R48">
        <v>7.8799999999999995E-2</v>
      </c>
      <c r="S48">
        <v>-9.6199999999999992</v>
      </c>
      <c r="T48" s="2">
        <f t="shared" si="5"/>
        <v>9.6199999999999992</v>
      </c>
      <c r="U48" s="2">
        <f>ABS(T48/(C48*D48)*1000)</f>
        <v>7.2969120332981898</v>
      </c>
      <c r="V48">
        <v>0.315</v>
      </c>
      <c r="W48">
        <v>15.81</v>
      </c>
      <c r="X48" s="2">
        <f t="shared" si="6"/>
        <v>15.81</v>
      </c>
      <c r="Y48" s="2">
        <f t="shared" si="22"/>
        <v>11.992118424786318</v>
      </c>
    </row>
    <row r="49" spans="1:25">
      <c r="A49" s="3" t="s">
        <v>661</v>
      </c>
      <c r="B49" s="3">
        <v>2</v>
      </c>
      <c r="C49">
        <f>72*9.81</f>
        <v>706.32</v>
      </c>
      <c r="D49" s="44">
        <v>1.7</v>
      </c>
      <c r="E49" s="3" t="s">
        <v>50</v>
      </c>
      <c r="F49">
        <v>6.5000000000000002E-2</v>
      </c>
      <c r="G49">
        <v>1495.18</v>
      </c>
      <c r="H49" s="2">
        <f t="shared" si="23"/>
        <v>2.1168592139540152</v>
      </c>
      <c r="I49">
        <v>0.16900000000000001</v>
      </c>
      <c r="J49">
        <v>1527.82</v>
      </c>
      <c r="K49" s="2">
        <f t="shared" si="24"/>
        <v>2.1630705629176576</v>
      </c>
      <c r="L49">
        <v>6.5000000000000002E-2</v>
      </c>
      <c r="M49">
        <v>820.4683</v>
      </c>
      <c r="N49" s="2">
        <f t="shared" si="20"/>
        <v>1.1616098935326764</v>
      </c>
      <c r="O49">
        <v>0.1885</v>
      </c>
      <c r="P49">
        <v>1052.9658999999999</v>
      </c>
      <c r="Q49" s="2">
        <f t="shared" si="21"/>
        <v>1.4907774096726694</v>
      </c>
      <c r="R49">
        <v>6.1800000000000001E-2</v>
      </c>
      <c r="S49">
        <v>-6.65</v>
      </c>
      <c r="T49" s="2">
        <f t="shared" si="5"/>
        <v>6.65</v>
      </c>
      <c r="U49" s="2">
        <f>ABS(T49/(C49*D49)*1000)</f>
        <v>5.5382329622300839</v>
      </c>
      <c r="V49">
        <v>0.23080000000000001</v>
      </c>
      <c r="W49">
        <v>18.59</v>
      </c>
      <c r="X49" s="2">
        <f t="shared" si="6"/>
        <v>18.59</v>
      </c>
      <c r="Y49" s="2">
        <f t="shared" si="22"/>
        <v>15.482067784640188</v>
      </c>
    </row>
    <row r="50" spans="1:25">
      <c r="A50" s="3" t="s">
        <v>662</v>
      </c>
      <c r="B50" s="3">
        <v>2</v>
      </c>
      <c r="C50">
        <f>72*9.81</f>
        <v>706.32</v>
      </c>
      <c r="D50" s="44">
        <v>1.7</v>
      </c>
      <c r="E50" s="3" t="s">
        <v>50</v>
      </c>
      <c r="F50">
        <v>7.8E-2</v>
      </c>
      <c r="G50">
        <v>1542.04</v>
      </c>
      <c r="H50" s="2">
        <f t="shared" si="23"/>
        <v>2.1832030807565972</v>
      </c>
      <c r="I50">
        <v>0.156</v>
      </c>
      <c r="J50">
        <v>1612.28</v>
      </c>
      <c r="K50" s="2">
        <f t="shared" si="24"/>
        <v>2.282648091516593</v>
      </c>
      <c r="L50">
        <v>8.1000000000000003E-2</v>
      </c>
      <c r="M50">
        <v>868.76179999999999</v>
      </c>
      <c r="N50" s="2">
        <f t="shared" si="20"/>
        <v>1.2299832936912447</v>
      </c>
      <c r="O50">
        <v>0.16800000000000001</v>
      </c>
      <c r="P50">
        <v>1142.9088999999999</v>
      </c>
      <c r="Q50" s="2">
        <f t="shared" si="21"/>
        <v>1.6181177086872802</v>
      </c>
      <c r="R50">
        <v>6.9000000000000006E-2</v>
      </c>
      <c r="S50">
        <v>-8.93</v>
      </c>
      <c r="T50" s="2">
        <f t="shared" si="5"/>
        <v>8.93</v>
      </c>
      <c r="U50" s="2">
        <f>ABS(T50/(C50*D50)*1000)</f>
        <v>7.4370556921375401</v>
      </c>
      <c r="V50">
        <v>0.21299999999999999</v>
      </c>
      <c r="W50">
        <v>22.8</v>
      </c>
      <c r="X50" s="2">
        <f t="shared" si="6"/>
        <v>22.8</v>
      </c>
      <c r="Y50" s="2">
        <f t="shared" si="22"/>
        <v>18.98822729907457</v>
      </c>
    </row>
    <row r="51" spans="1:25">
      <c r="A51" s="3" t="s">
        <v>663</v>
      </c>
      <c r="B51" s="3">
        <v>2</v>
      </c>
      <c r="C51">
        <f>72*9.81</f>
        <v>706.32</v>
      </c>
      <c r="D51" s="44">
        <v>1.7</v>
      </c>
      <c r="E51" s="3" t="s">
        <v>50</v>
      </c>
      <c r="F51">
        <v>7.8E-2</v>
      </c>
      <c r="G51">
        <v>1403.71</v>
      </c>
      <c r="H51" s="2">
        <f t="shared" si="23"/>
        <v>1.987357005323366</v>
      </c>
      <c r="I51">
        <v>0.1658</v>
      </c>
      <c r="J51">
        <v>1552.25</v>
      </c>
      <c r="K51" s="2">
        <f t="shared" si="24"/>
        <v>2.1976582851965114</v>
      </c>
      <c r="L51">
        <v>7.8E-2</v>
      </c>
      <c r="M51">
        <v>706.702</v>
      </c>
      <c r="N51" s="2">
        <f t="shared" si="20"/>
        <v>1.0005408313512287</v>
      </c>
      <c r="O51">
        <v>0.1918</v>
      </c>
      <c r="P51">
        <v>1009.1635</v>
      </c>
      <c r="Q51" s="2">
        <f t="shared" si="21"/>
        <v>1.4287624589421224</v>
      </c>
      <c r="R51">
        <v>7.1499999999999994E-2</v>
      </c>
      <c r="S51">
        <v>-9</v>
      </c>
      <c r="T51" s="2">
        <f t="shared" si="5"/>
        <v>9</v>
      </c>
      <c r="U51" s="2">
        <f>ABS(T51/(C51*D51)*1000)</f>
        <v>7.4953528812136465</v>
      </c>
      <c r="V51">
        <v>0.22750000000000001</v>
      </c>
      <c r="W51">
        <v>17.45</v>
      </c>
      <c r="X51" s="2">
        <f t="shared" si="6"/>
        <v>17.45</v>
      </c>
      <c r="Y51" s="2">
        <f t="shared" si="22"/>
        <v>14.532656419686459</v>
      </c>
    </row>
    <row r="52" spans="1:25">
      <c r="A52" s="3"/>
      <c r="B52" s="3">
        <v>2</v>
      </c>
      <c r="C52">
        <f>78*9.81</f>
        <v>765.18000000000006</v>
      </c>
      <c r="D52" s="44">
        <v>1.8</v>
      </c>
      <c r="E52" s="3" t="s">
        <v>51</v>
      </c>
      <c r="H52" s="2"/>
      <c r="K52" s="2"/>
      <c r="N52" s="2"/>
      <c r="Q52" s="2"/>
      <c r="T52" s="2"/>
      <c r="U52" s="2"/>
      <c r="X52" s="2"/>
      <c r="Y52" s="2"/>
    </row>
    <row r="53" spans="1:25">
      <c r="A53" s="3"/>
      <c r="B53" s="3">
        <v>2</v>
      </c>
      <c r="C53">
        <f>78*9.81</f>
        <v>765.18000000000006</v>
      </c>
      <c r="D53" s="44">
        <v>1.8</v>
      </c>
      <c r="E53" s="3" t="s">
        <v>51</v>
      </c>
      <c r="H53" s="2"/>
      <c r="K53" s="2"/>
      <c r="N53" s="2"/>
      <c r="Q53" s="2"/>
      <c r="T53" s="2"/>
      <c r="U53" s="2"/>
      <c r="X53" s="2"/>
      <c r="Y53" s="2"/>
    </row>
    <row r="54" spans="1:25">
      <c r="A54" s="3"/>
      <c r="B54" s="3">
        <v>2</v>
      </c>
      <c r="C54">
        <f>78*9.81</f>
        <v>765.18000000000006</v>
      </c>
      <c r="D54" s="44">
        <v>1.8</v>
      </c>
      <c r="E54" s="3" t="s">
        <v>51</v>
      </c>
      <c r="H54" s="2"/>
      <c r="K54" s="2"/>
      <c r="N54" s="2"/>
      <c r="Q54" s="2"/>
      <c r="T54" s="2"/>
      <c r="U54" s="2"/>
      <c r="X54" s="2"/>
      <c r="Y54" s="2"/>
    </row>
    <row r="55" spans="1:25">
      <c r="A55" s="3" t="s">
        <v>664</v>
      </c>
      <c r="B55" s="3">
        <v>2</v>
      </c>
      <c r="C55">
        <f>85*9.81</f>
        <v>833.85</v>
      </c>
      <c r="D55" s="44">
        <v>1.95</v>
      </c>
      <c r="E55" s="3" t="s">
        <v>90</v>
      </c>
      <c r="F55">
        <v>7.8799999999999995E-2</v>
      </c>
      <c r="G55">
        <v>2053.94</v>
      </c>
      <c r="H55" s="2">
        <f t="shared" ref="H55:H66" si="25">G55/C55</f>
        <v>2.4632008154943934</v>
      </c>
      <c r="I55">
        <v>0.14580000000000001</v>
      </c>
      <c r="J55">
        <v>1923.1</v>
      </c>
      <c r="K55" s="2">
        <f t="shared" si="24"/>
        <v>2.3062901001379141</v>
      </c>
      <c r="L55">
        <v>8.1699999999999995E-2</v>
      </c>
      <c r="M55">
        <v>1121.0422000000001</v>
      </c>
      <c r="N55" s="2">
        <f t="shared" ref="N55:N57" si="26">M55/C55</f>
        <v>1.3444171013971338</v>
      </c>
      <c r="O55">
        <v>0.15459999999999999</v>
      </c>
      <c r="P55">
        <v>1325.1259</v>
      </c>
      <c r="Q55" s="2">
        <f t="shared" ref="Q55:Q72" si="27">P55/C55</f>
        <v>1.5891657972057325</v>
      </c>
      <c r="R55">
        <v>6.7100000000000007E-2</v>
      </c>
      <c r="S55">
        <v>-17.32</v>
      </c>
      <c r="T55" s="2">
        <f t="shared" si="5"/>
        <v>17.32</v>
      </c>
      <c r="U55" s="2">
        <f t="shared" ref="U55:U72" si="28">ABS(T55/(C55*D55)*1000)</f>
        <v>10.651857386881673</v>
      </c>
      <c r="V55">
        <v>0.18959999999999999</v>
      </c>
      <c r="W55">
        <v>35.4</v>
      </c>
      <c r="X55" s="2">
        <f t="shared" si="6"/>
        <v>35.4</v>
      </c>
      <c r="Y55" s="2">
        <f t="shared" ref="Y55:Y72" si="29">ABS(X55/(C55*D55)*1000)</f>
        <v>21.771117291894409</v>
      </c>
    </row>
    <row r="56" spans="1:25">
      <c r="A56" s="3" t="s">
        <v>665</v>
      </c>
      <c r="B56" s="3">
        <v>2</v>
      </c>
      <c r="C56">
        <f>85*9.81</f>
        <v>833.85</v>
      </c>
      <c r="D56" s="44">
        <v>1.95</v>
      </c>
      <c r="E56" s="3" t="s">
        <v>90</v>
      </c>
      <c r="F56">
        <v>7.1499999999999994E-2</v>
      </c>
      <c r="G56">
        <v>2008.19</v>
      </c>
      <c r="H56" s="2">
        <f t="shared" si="25"/>
        <v>2.4083348324039098</v>
      </c>
      <c r="I56">
        <v>0.15279999999999999</v>
      </c>
      <c r="J56">
        <v>1843.86</v>
      </c>
      <c r="K56" s="2">
        <f t="shared" si="24"/>
        <v>2.2112610181687353</v>
      </c>
      <c r="L56">
        <v>7.1499999999999994E-2</v>
      </c>
      <c r="M56">
        <v>1086.3946000000001</v>
      </c>
      <c r="N56" s="2">
        <f t="shared" si="26"/>
        <v>1.3028657432391917</v>
      </c>
      <c r="O56">
        <v>0.16250000000000001</v>
      </c>
      <c r="P56">
        <v>1211.4350999999999</v>
      </c>
      <c r="Q56" s="2">
        <f t="shared" si="27"/>
        <v>1.4528213707501347</v>
      </c>
      <c r="R56">
        <v>7.1499999999999994E-2</v>
      </c>
      <c r="S56">
        <v>-8.4600000000000009</v>
      </c>
      <c r="T56" s="2">
        <f t="shared" si="5"/>
        <v>8.4600000000000009</v>
      </c>
      <c r="U56" s="2">
        <f t="shared" si="28"/>
        <v>5.2029280307747667</v>
      </c>
      <c r="V56">
        <v>0.221</v>
      </c>
      <c r="W56">
        <v>27.85</v>
      </c>
      <c r="X56" s="2">
        <f t="shared" si="6"/>
        <v>27.85</v>
      </c>
      <c r="Y56" s="2">
        <f t="shared" si="29"/>
        <v>17.127842276250266</v>
      </c>
    </row>
    <row r="57" spans="1:25">
      <c r="A57" s="3" t="s">
        <v>666</v>
      </c>
      <c r="B57" s="3">
        <v>2</v>
      </c>
      <c r="C57">
        <f>85*9.81</f>
        <v>833.85</v>
      </c>
      <c r="D57" s="44">
        <v>1.95</v>
      </c>
      <c r="E57" s="3" t="s">
        <v>90</v>
      </c>
      <c r="F57">
        <v>7.8600000000000003E-2</v>
      </c>
      <c r="G57">
        <v>1973.05</v>
      </c>
      <c r="H57" s="2">
        <f t="shared" si="25"/>
        <v>2.3661929603645739</v>
      </c>
      <c r="I57">
        <v>0.17419999999999999</v>
      </c>
      <c r="J57">
        <v>1899.81</v>
      </c>
      <c r="K57" s="2">
        <f t="shared" si="24"/>
        <v>2.2783594171613597</v>
      </c>
      <c r="L57">
        <v>7.8600000000000003E-2</v>
      </c>
      <c r="M57">
        <v>1059.9947</v>
      </c>
      <c r="N57" s="2">
        <f t="shared" si="26"/>
        <v>1.2712054925945913</v>
      </c>
      <c r="O57">
        <v>0.17419999999999999</v>
      </c>
      <c r="P57">
        <v>1189.4340999999999</v>
      </c>
      <c r="Q57" s="2">
        <f t="shared" si="27"/>
        <v>1.4264365293518018</v>
      </c>
      <c r="R57">
        <v>8.2000000000000003E-2</v>
      </c>
      <c r="S57">
        <v>-15.67</v>
      </c>
      <c r="T57" s="2">
        <f t="shared" si="5"/>
        <v>15.67</v>
      </c>
      <c r="U57" s="2">
        <f t="shared" si="28"/>
        <v>9.6371019198865948</v>
      </c>
      <c r="V57">
        <v>0.246</v>
      </c>
      <c r="W57">
        <v>14.32</v>
      </c>
      <c r="X57" s="2">
        <f t="shared" si="6"/>
        <v>14.32</v>
      </c>
      <c r="Y57" s="2">
        <f t="shared" si="29"/>
        <v>8.8068474468906217</v>
      </c>
    </row>
    <row r="58" spans="1:25">
      <c r="A58" s="3" t="s">
        <v>667</v>
      </c>
      <c r="B58" s="3">
        <v>2</v>
      </c>
      <c r="C58">
        <f>67*9.81</f>
        <v>657.27</v>
      </c>
      <c r="D58" s="44">
        <v>1.79</v>
      </c>
      <c r="E58" s="3" t="s">
        <v>52</v>
      </c>
      <c r="F58">
        <v>6.6500000000000004E-2</v>
      </c>
      <c r="G58">
        <v>969.6</v>
      </c>
      <c r="H58" s="2">
        <f t="shared" si="25"/>
        <v>1.4751928431238304</v>
      </c>
      <c r="I58">
        <v>0.1837</v>
      </c>
      <c r="J58">
        <v>1002.19</v>
      </c>
      <c r="K58" s="2">
        <f t="shared" si="24"/>
        <v>1.5247767279808908</v>
      </c>
      <c r="L58">
        <v>4.4299999999999999E-2</v>
      </c>
      <c r="M58">
        <v>206.30420000000001</v>
      </c>
      <c r="N58" s="2">
        <f t="shared" ref="N58:N68" si="30">M58/C58</f>
        <v>0.31388044487044903</v>
      </c>
      <c r="O58">
        <v>0.22800000000000001</v>
      </c>
      <c r="P58">
        <v>544.87</v>
      </c>
      <c r="Q58" s="2">
        <f t="shared" si="27"/>
        <v>0.82898960853226222</v>
      </c>
      <c r="R58">
        <v>3.4799999999999998E-2</v>
      </c>
      <c r="S58">
        <v>11.93</v>
      </c>
      <c r="T58" s="2">
        <f t="shared" si="5"/>
        <v>11.93</v>
      </c>
      <c r="U58" s="2">
        <f t="shared" si="28"/>
        <v>10.14013186251273</v>
      </c>
      <c r="V58">
        <v>0.24379999999999999</v>
      </c>
      <c r="W58">
        <v>18.72</v>
      </c>
      <c r="X58" s="2">
        <f t="shared" si="6"/>
        <v>18.72</v>
      </c>
      <c r="Y58" s="2">
        <f t="shared" si="29"/>
        <v>15.911422335812095</v>
      </c>
    </row>
    <row r="59" spans="1:25">
      <c r="A59" s="3" t="s">
        <v>668</v>
      </c>
      <c r="B59" s="3">
        <v>2</v>
      </c>
      <c r="C59">
        <f>67*9.81</f>
        <v>657.27</v>
      </c>
      <c r="D59" s="44">
        <v>1.79</v>
      </c>
      <c r="E59" s="3" t="s">
        <v>52</v>
      </c>
      <c r="F59">
        <v>6.6500000000000004E-2</v>
      </c>
      <c r="G59">
        <v>969.6</v>
      </c>
      <c r="H59" s="2">
        <f t="shared" si="25"/>
        <v>1.4751928431238304</v>
      </c>
      <c r="I59">
        <v>0.1837</v>
      </c>
      <c r="J59">
        <v>1002.19</v>
      </c>
      <c r="K59" s="2">
        <f t="shared" si="24"/>
        <v>1.5247767279808908</v>
      </c>
      <c r="L59">
        <v>4.4299999999999999E-2</v>
      </c>
      <c r="M59">
        <v>206.30420000000001</v>
      </c>
      <c r="N59" s="2">
        <f t="shared" si="30"/>
        <v>0.31388044487044903</v>
      </c>
      <c r="O59">
        <v>0.22800000000000001</v>
      </c>
      <c r="P59">
        <v>544.87</v>
      </c>
      <c r="Q59" s="2">
        <f t="shared" si="27"/>
        <v>0.82898960853226222</v>
      </c>
      <c r="R59">
        <v>3.4799999999999998E-2</v>
      </c>
      <c r="S59">
        <v>11.93</v>
      </c>
      <c r="T59" s="2">
        <f t="shared" si="5"/>
        <v>11.93</v>
      </c>
      <c r="U59" s="2">
        <f t="shared" si="28"/>
        <v>10.14013186251273</v>
      </c>
      <c r="V59">
        <v>0.24379999999999999</v>
      </c>
      <c r="W59">
        <v>18.72</v>
      </c>
      <c r="X59" s="2">
        <f t="shared" si="6"/>
        <v>18.72</v>
      </c>
      <c r="Y59" s="2">
        <f t="shared" si="29"/>
        <v>15.911422335812095</v>
      </c>
    </row>
    <row r="60" spans="1:25">
      <c r="A60" s="3" t="s">
        <v>669</v>
      </c>
      <c r="B60" s="3">
        <v>2</v>
      </c>
      <c r="C60">
        <f>67*9.81</f>
        <v>657.27</v>
      </c>
      <c r="D60" s="44">
        <v>1.79</v>
      </c>
      <c r="E60" s="3" t="s">
        <v>52</v>
      </c>
      <c r="F60">
        <v>3.9399999999999998E-2</v>
      </c>
      <c r="G60">
        <v>1156.4000000000001</v>
      </c>
      <c r="H60" s="2">
        <f t="shared" si="25"/>
        <v>1.759398725029288</v>
      </c>
      <c r="I60">
        <v>0.2258</v>
      </c>
      <c r="J60">
        <v>1135.3499999999999</v>
      </c>
      <c r="K60" s="2">
        <f t="shared" si="24"/>
        <v>1.7273723127481855</v>
      </c>
      <c r="L60">
        <v>3.5799999999999998E-2</v>
      </c>
      <c r="M60">
        <v>353.97219999999999</v>
      </c>
      <c r="N60" s="2">
        <f t="shared" si="30"/>
        <v>0.53854915027309935</v>
      </c>
      <c r="O60">
        <v>0.2616</v>
      </c>
      <c r="P60">
        <v>621.86710000000005</v>
      </c>
      <c r="Q60" s="2">
        <f t="shared" si="27"/>
        <v>0.94613644316643097</v>
      </c>
      <c r="R60">
        <v>7.1999999999999998E-3</v>
      </c>
      <c r="S60">
        <v>-28.6</v>
      </c>
      <c r="T60" s="2">
        <f t="shared" si="5"/>
        <v>28.6</v>
      </c>
      <c r="U60" s="2">
        <f t="shared" si="28"/>
        <v>24.309117457490707</v>
      </c>
      <c r="V60">
        <v>0.34399999999999997</v>
      </c>
      <c r="W60">
        <v>-32.96</v>
      </c>
      <c r="X60" s="2">
        <f t="shared" si="6"/>
        <v>32.96</v>
      </c>
      <c r="Y60" s="2">
        <f t="shared" si="29"/>
        <v>28.014982916045234</v>
      </c>
    </row>
    <row r="61" spans="1:25">
      <c r="A61" s="3" t="s">
        <v>670</v>
      </c>
      <c r="B61" s="3">
        <v>2</v>
      </c>
      <c r="C61">
        <f>72.5*9.81</f>
        <v>711.22500000000002</v>
      </c>
      <c r="D61" s="44">
        <v>1.79</v>
      </c>
      <c r="E61" s="3" t="s">
        <v>53</v>
      </c>
      <c r="F61">
        <v>9.1700000000000004E-2</v>
      </c>
      <c r="G61">
        <v>1306.4000000000001</v>
      </c>
      <c r="H61" s="2">
        <f t="shared" si="25"/>
        <v>1.8368308200639742</v>
      </c>
      <c r="I61">
        <v>0.19800000000000001</v>
      </c>
      <c r="J61">
        <v>1441.95</v>
      </c>
      <c r="K61" s="2">
        <f t="shared" si="24"/>
        <v>2.0274174839185912</v>
      </c>
      <c r="L61">
        <v>9.1700000000000004E-2</v>
      </c>
      <c r="M61">
        <v>569.04750000000001</v>
      </c>
      <c r="N61" s="2">
        <f t="shared" si="30"/>
        <v>0.80009490667510286</v>
      </c>
      <c r="O61">
        <v>0.253</v>
      </c>
      <c r="P61">
        <v>876.13589999999999</v>
      </c>
      <c r="Q61" s="2">
        <f t="shared" si="27"/>
        <v>1.2318688178846355</v>
      </c>
      <c r="R61">
        <v>8.7999999999999995E-2</v>
      </c>
      <c r="S61">
        <v>-16.809999999999999</v>
      </c>
      <c r="T61" s="2">
        <f t="shared" si="5"/>
        <v>16.809999999999999</v>
      </c>
      <c r="U61" s="2">
        <f t="shared" si="28"/>
        <v>13.204065453989898</v>
      </c>
      <c r="V61">
        <v>0.15029999999999999</v>
      </c>
      <c r="W61">
        <v>-14.02</v>
      </c>
      <c r="X61" s="2">
        <f t="shared" si="6"/>
        <v>14.02</v>
      </c>
      <c r="Y61" s="2">
        <f t="shared" si="29"/>
        <v>11.012551913440712</v>
      </c>
    </row>
    <row r="62" spans="1:25">
      <c r="A62" s="3" t="s">
        <v>671</v>
      </c>
      <c r="B62" s="3">
        <v>2</v>
      </c>
      <c r="C62">
        <f>72.5*9.81</f>
        <v>711.22500000000002</v>
      </c>
      <c r="D62" s="44">
        <v>1.79</v>
      </c>
      <c r="E62" s="3" t="s">
        <v>53</v>
      </c>
      <c r="F62">
        <v>9.3799999999999994E-2</v>
      </c>
      <c r="G62">
        <v>1401.93</v>
      </c>
      <c r="H62" s="2">
        <f t="shared" si="25"/>
        <v>1.9711483707687441</v>
      </c>
      <c r="I62">
        <v>0.2288</v>
      </c>
      <c r="J62">
        <v>1401.09</v>
      </c>
      <c r="K62" s="2">
        <f t="shared" si="24"/>
        <v>1.9699673099230199</v>
      </c>
      <c r="L62">
        <v>0.1125</v>
      </c>
      <c r="M62">
        <v>612.27710000000002</v>
      </c>
      <c r="N62" s="2">
        <f t="shared" si="30"/>
        <v>0.86087679707546838</v>
      </c>
      <c r="O62">
        <v>0.2737</v>
      </c>
      <c r="P62">
        <v>845.4873</v>
      </c>
      <c r="Q62" s="2">
        <f t="shared" si="27"/>
        <v>1.1887761256986185</v>
      </c>
      <c r="R62">
        <v>0.09</v>
      </c>
      <c r="S62">
        <v>-19.61</v>
      </c>
      <c r="T62" s="2">
        <f t="shared" si="5"/>
        <v>19.61</v>
      </c>
      <c r="U62" s="2">
        <f t="shared" si="28"/>
        <v>15.403433881781197</v>
      </c>
      <c r="V62">
        <v>0.15379999999999999</v>
      </c>
      <c r="W62">
        <v>-12.26</v>
      </c>
      <c r="X62" s="2">
        <f t="shared" si="6"/>
        <v>12.26</v>
      </c>
      <c r="Y62" s="2">
        <f t="shared" si="29"/>
        <v>9.6300917588290407</v>
      </c>
    </row>
    <row r="63" spans="1:25">
      <c r="A63" s="3" t="s">
        <v>672</v>
      </c>
      <c r="B63" s="3">
        <v>2</v>
      </c>
      <c r="C63">
        <f>72.5*9.81</f>
        <v>711.22500000000002</v>
      </c>
      <c r="D63" s="44">
        <v>1.79</v>
      </c>
      <c r="E63" s="3" t="s">
        <v>53</v>
      </c>
      <c r="F63">
        <v>0.10829999999999999</v>
      </c>
      <c r="G63">
        <v>1057.32</v>
      </c>
      <c r="H63" s="2">
        <f t="shared" si="25"/>
        <v>1.486618158810503</v>
      </c>
      <c r="I63">
        <v>0.25569999999999998</v>
      </c>
      <c r="J63">
        <v>1223.0899999999999</v>
      </c>
      <c r="K63" s="2">
        <f t="shared" si="24"/>
        <v>1.7196948926148545</v>
      </c>
      <c r="L63">
        <v>2.1700000000000001E-2</v>
      </c>
      <c r="M63">
        <v>322.4085</v>
      </c>
      <c r="N63" s="2">
        <f t="shared" si="30"/>
        <v>0.45331435199831277</v>
      </c>
      <c r="O63">
        <v>0.34229999999999999</v>
      </c>
      <c r="P63">
        <v>750.20870000000002</v>
      </c>
      <c r="Q63" s="2">
        <f t="shared" si="27"/>
        <v>1.0548120496326761</v>
      </c>
      <c r="R63">
        <v>9.9699999999999997E-2</v>
      </c>
      <c r="S63">
        <v>-13.57</v>
      </c>
      <c r="T63" s="2">
        <f t="shared" si="5"/>
        <v>13.57</v>
      </c>
      <c r="U63" s="2">
        <f t="shared" si="28"/>
        <v>10.659081987545683</v>
      </c>
      <c r="V63">
        <v>0.35970000000000002</v>
      </c>
      <c r="W63">
        <v>17.91</v>
      </c>
      <c r="X63" s="2">
        <f t="shared" si="6"/>
        <v>17.91</v>
      </c>
      <c r="Y63" s="2">
        <f t="shared" si="29"/>
        <v>14.068103050622195</v>
      </c>
    </row>
    <row r="64" spans="1:25">
      <c r="A64" s="3" t="s">
        <v>673</v>
      </c>
      <c r="B64" s="3">
        <v>2</v>
      </c>
      <c r="C64">
        <f>62*9.81</f>
        <v>608.22</v>
      </c>
      <c r="D64" s="44">
        <v>1.66</v>
      </c>
      <c r="E64" s="3" t="s">
        <v>54</v>
      </c>
      <c r="F64">
        <v>0.09</v>
      </c>
      <c r="G64">
        <v>329.63</v>
      </c>
      <c r="H64" s="2">
        <f t="shared" si="25"/>
        <v>0.5419585018578803</v>
      </c>
      <c r="I64">
        <v>0.4</v>
      </c>
      <c r="J64">
        <v>1102.46</v>
      </c>
      <c r="K64" s="2">
        <f t="shared" si="24"/>
        <v>1.8126007036927427</v>
      </c>
      <c r="L64">
        <v>0.06</v>
      </c>
      <c r="M64">
        <v>45.839300000000001</v>
      </c>
      <c r="N64" s="2">
        <f t="shared" si="30"/>
        <v>7.5366314820295294E-2</v>
      </c>
      <c r="O64">
        <v>0.42499999999999999</v>
      </c>
      <c r="P64">
        <v>542.57989999999995</v>
      </c>
      <c r="Q64" s="2">
        <f t="shared" si="27"/>
        <v>0.89207835980401817</v>
      </c>
      <c r="R64">
        <v>4.4999999999999998E-2</v>
      </c>
      <c r="S64">
        <v>-3.6</v>
      </c>
      <c r="T64" s="2">
        <f t="shared" si="5"/>
        <v>3.6</v>
      </c>
      <c r="U64" s="2">
        <f t="shared" si="28"/>
        <v>3.5656089881871371</v>
      </c>
      <c r="V64">
        <v>0.31</v>
      </c>
      <c r="W64">
        <v>17.32</v>
      </c>
      <c r="X64" s="2">
        <f t="shared" si="6"/>
        <v>17.32</v>
      </c>
      <c r="Y64" s="2">
        <f t="shared" si="29"/>
        <v>17.154541020944784</v>
      </c>
    </row>
    <row r="65" spans="1:25">
      <c r="A65" s="3" t="s">
        <v>673</v>
      </c>
      <c r="B65" s="3">
        <v>2</v>
      </c>
      <c r="C65">
        <f>62*9.81</f>
        <v>608.22</v>
      </c>
      <c r="D65" s="44">
        <v>1.66</v>
      </c>
      <c r="E65" s="3" t="s">
        <v>54</v>
      </c>
      <c r="F65">
        <v>0.09</v>
      </c>
      <c r="G65">
        <v>329.63</v>
      </c>
      <c r="H65" s="2">
        <f t="shared" si="25"/>
        <v>0.5419585018578803</v>
      </c>
      <c r="I65">
        <v>0.4</v>
      </c>
      <c r="J65">
        <v>1102.46</v>
      </c>
      <c r="K65" s="2">
        <f t="shared" si="24"/>
        <v>1.8126007036927427</v>
      </c>
      <c r="L65">
        <v>0.06</v>
      </c>
      <c r="M65">
        <v>45.839300000000001</v>
      </c>
      <c r="N65" s="2">
        <f t="shared" si="30"/>
        <v>7.5366314820295294E-2</v>
      </c>
      <c r="O65">
        <v>0.42499999999999999</v>
      </c>
      <c r="P65">
        <v>542.57989999999995</v>
      </c>
      <c r="Q65" s="2">
        <f t="shared" si="27"/>
        <v>0.89207835980401817</v>
      </c>
      <c r="R65">
        <v>4.4999999999999998E-2</v>
      </c>
      <c r="S65">
        <v>-3.6</v>
      </c>
      <c r="T65" s="2">
        <f t="shared" si="5"/>
        <v>3.6</v>
      </c>
      <c r="U65" s="2">
        <f t="shared" si="28"/>
        <v>3.5656089881871371</v>
      </c>
      <c r="V65">
        <v>0.31</v>
      </c>
      <c r="W65">
        <v>17.32</v>
      </c>
      <c r="X65" s="2">
        <f t="shared" si="6"/>
        <v>17.32</v>
      </c>
      <c r="Y65" s="2">
        <f t="shared" si="29"/>
        <v>17.154541020944784</v>
      </c>
    </row>
    <row r="66" spans="1:25">
      <c r="A66" s="3" t="s">
        <v>674</v>
      </c>
      <c r="B66" s="3">
        <v>2</v>
      </c>
      <c r="C66">
        <f>62*9.81</f>
        <v>608.22</v>
      </c>
      <c r="D66" s="44">
        <v>1.66</v>
      </c>
      <c r="E66" s="3" t="s">
        <v>54</v>
      </c>
      <c r="F66">
        <v>0.09</v>
      </c>
      <c r="G66">
        <v>329.63</v>
      </c>
      <c r="H66" s="2">
        <f t="shared" si="25"/>
        <v>0.5419585018578803</v>
      </c>
      <c r="I66">
        <v>0.4</v>
      </c>
      <c r="J66">
        <v>1102.46</v>
      </c>
      <c r="K66" s="2">
        <f t="shared" si="24"/>
        <v>1.8126007036927427</v>
      </c>
      <c r="L66">
        <v>0.06</v>
      </c>
      <c r="M66">
        <v>45.839300000000001</v>
      </c>
      <c r="N66" s="2">
        <f t="shared" si="30"/>
        <v>7.5366314820295294E-2</v>
      </c>
      <c r="O66">
        <v>0.42499999999999999</v>
      </c>
      <c r="P66">
        <v>542.57989999999995</v>
      </c>
      <c r="Q66" s="2">
        <f t="shared" si="27"/>
        <v>0.89207835980401817</v>
      </c>
      <c r="R66">
        <v>4.4999999999999998E-2</v>
      </c>
      <c r="S66">
        <v>-3.6</v>
      </c>
      <c r="T66" s="2">
        <f t="shared" si="5"/>
        <v>3.6</v>
      </c>
      <c r="U66" s="2">
        <f t="shared" si="28"/>
        <v>3.5656089881871371</v>
      </c>
      <c r="V66">
        <v>0.31</v>
      </c>
      <c r="W66">
        <v>17.32</v>
      </c>
      <c r="X66" s="2">
        <f t="shared" si="6"/>
        <v>17.32</v>
      </c>
      <c r="Y66" s="2">
        <f t="shared" si="29"/>
        <v>17.154541020944784</v>
      </c>
    </row>
    <row r="67" spans="1:25">
      <c r="A67" s="3" t="s">
        <v>675</v>
      </c>
      <c r="B67" s="3">
        <v>2</v>
      </c>
      <c r="C67">
        <f>55.5*9.81</f>
        <v>544.45500000000004</v>
      </c>
      <c r="D67" s="44">
        <v>1.55</v>
      </c>
      <c r="E67" s="3" t="s">
        <v>55</v>
      </c>
      <c r="H67" s="2"/>
      <c r="I67">
        <v>0.17219999999999999</v>
      </c>
      <c r="J67">
        <v>1160.5999999999999</v>
      </c>
      <c r="K67" s="2">
        <f t="shared" si="24"/>
        <v>2.1316729573610305</v>
      </c>
      <c r="L67">
        <v>9.7999999999999997E-3</v>
      </c>
      <c r="M67">
        <v>11.628299999999999</v>
      </c>
      <c r="N67" s="2">
        <f t="shared" si="30"/>
        <v>2.1357687963192547E-2</v>
      </c>
      <c r="O67">
        <v>0.22750000000000001</v>
      </c>
      <c r="P67">
        <v>672.19870000000003</v>
      </c>
      <c r="Q67" s="2">
        <f t="shared" si="27"/>
        <v>1.2346267368285717</v>
      </c>
      <c r="R67">
        <v>8.1299999999999997E-2</v>
      </c>
      <c r="S67">
        <v>8.98</v>
      </c>
      <c r="T67" s="2">
        <f t="shared" si="5"/>
        <v>8.98</v>
      </c>
      <c r="U67" s="2">
        <f t="shared" si="28"/>
        <v>10.641005018039642</v>
      </c>
      <c r="V67">
        <v>0.2535</v>
      </c>
      <c r="W67">
        <v>11.17</v>
      </c>
      <c r="X67" s="2">
        <f t="shared" si="6"/>
        <v>11.17</v>
      </c>
      <c r="Y67" s="2">
        <f t="shared" si="29"/>
        <v>13.236083079231937</v>
      </c>
    </row>
    <row r="68" spans="1:25">
      <c r="A68" s="3" t="s">
        <v>676</v>
      </c>
      <c r="B68" s="3">
        <v>2</v>
      </c>
      <c r="C68">
        <f>55.5*9.81</f>
        <v>544.45500000000004</v>
      </c>
      <c r="D68" s="44">
        <v>1.55</v>
      </c>
      <c r="E68" s="3" t="s">
        <v>55</v>
      </c>
      <c r="F68">
        <v>3.3000000000000002E-2</v>
      </c>
      <c r="G68">
        <v>32.39</v>
      </c>
      <c r="H68" s="2">
        <f>G68/C68</f>
        <v>5.9490683343894353E-2</v>
      </c>
      <c r="I68">
        <v>0.187</v>
      </c>
      <c r="J68">
        <v>1114.3800000000001</v>
      </c>
      <c r="K68" s="2">
        <f t="shared" si="24"/>
        <v>2.0467807256798083</v>
      </c>
      <c r="L68">
        <v>1.47E-2</v>
      </c>
      <c r="M68">
        <v>33.534399999999998</v>
      </c>
      <c r="N68" s="2">
        <f t="shared" si="30"/>
        <v>6.1592601776088003E-2</v>
      </c>
      <c r="O68">
        <v>0.27129999999999999</v>
      </c>
      <c r="P68">
        <v>645.10450000000003</v>
      </c>
      <c r="Q68" s="2">
        <f t="shared" si="27"/>
        <v>1.184862844495872</v>
      </c>
      <c r="R68">
        <v>9.9000000000000005E-2</v>
      </c>
      <c r="S68">
        <v>4.03</v>
      </c>
      <c r="T68" s="2">
        <f t="shared" si="5"/>
        <v>4.03</v>
      </c>
      <c r="U68" s="2">
        <f t="shared" si="28"/>
        <v>4.7754176194543163</v>
      </c>
      <c r="V68">
        <v>0.29699999999999999</v>
      </c>
      <c r="W68">
        <v>10.08</v>
      </c>
      <c r="X68" s="2">
        <f t="shared" si="6"/>
        <v>10.08</v>
      </c>
      <c r="Y68" s="2">
        <f t="shared" si="29"/>
        <v>11.944468884391936</v>
      </c>
    </row>
    <row r="69" spans="1:25">
      <c r="A69" s="3" t="s">
        <v>677</v>
      </c>
      <c r="B69" s="3">
        <v>2</v>
      </c>
      <c r="C69">
        <f>55.5*9.81</f>
        <v>544.45500000000004</v>
      </c>
      <c r="D69" s="44">
        <v>1.55</v>
      </c>
      <c r="E69" s="3" t="s">
        <v>55</v>
      </c>
      <c r="H69" s="2"/>
      <c r="I69">
        <v>0.18329999999999999</v>
      </c>
      <c r="J69">
        <v>1226.02</v>
      </c>
      <c r="K69" s="2">
        <f t="shared" si="24"/>
        <v>2.251829811462839</v>
      </c>
      <c r="N69" s="2"/>
      <c r="O69">
        <v>0.22670000000000001</v>
      </c>
      <c r="P69">
        <v>741.12260000000003</v>
      </c>
      <c r="Q69" s="2">
        <f t="shared" si="27"/>
        <v>1.3612192008522284</v>
      </c>
      <c r="R69">
        <v>7.0000000000000007E-2</v>
      </c>
      <c r="S69">
        <v>4.3899999999999997</v>
      </c>
      <c r="T69" s="2">
        <f t="shared" ref="T69:T120" si="31">ABS(S69)</f>
        <v>4.3899999999999997</v>
      </c>
      <c r="U69" s="2">
        <f t="shared" si="28"/>
        <v>5.2020057938968849</v>
      </c>
      <c r="V69">
        <v>0.24</v>
      </c>
      <c r="W69">
        <v>11.07</v>
      </c>
      <c r="X69" s="2">
        <f t="shared" ref="X69:X120" si="32">ABS(W69)</f>
        <v>11.07</v>
      </c>
      <c r="Y69" s="2">
        <f t="shared" si="29"/>
        <v>13.117586364109002</v>
      </c>
    </row>
    <row r="70" spans="1:25">
      <c r="A70" s="3" t="s">
        <v>678</v>
      </c>
      <c r="B70" s="3">
        <v>2</v>
      </c>
      <c r="C70">
        <f>97*9.81</f>
        <v>951.57</v>
      </c>
      <c r="D70" s="44">
        <v>1.75</v>
      </c>
      <c r="E70" s="3" t="s">
        <v>56</v>
      </c>
      <c r="F70">
        <v>1.2699999999999999E-2</v>
      </c>
      <c r="G70">
        <v>324.14999999999998</v>
      </c>
      <c r="H70" s="2">
        <f>G70/C70</f>
        <v>0.34064756139853081</v>
      </c>
      <c r="I70">
        <v>0.20899999999999999</v>
      </c>
      <c r="J70">
        <v>2029.43</v>
      </c>
      <c r="K70" s="2">
        <f t="shared" si="24"/>
        <v>2.1327175089588786</v>
      </c>
      <c r="L70">
        <v>9.4999999999999998E-3</v>
      </c>
      <c r="M70">
        <v>72.115499999999997</v>
      </c>
      <c r="N70" s="2">
        <f>M70/C70</f>
        <v>7.5785806614332096E-2</v>
      </c>
      <c r="O70">
        <v>0.2407</v>
      </c>
      <c r="P70">
        <v>1175.5813000000001</v>
      </c>
      <c r="Q70" s="2">
        <f t="shared" si="27"/>
        <v>1.2354123185892787</v>
      </c>
      <c r="R70">
        <v>0.1013</v>
      </c>
      <c r="S70">
        <v>23.14</v>
      </c>
      <c r="T70" s="2">
        <f t="shared" si="31"/>
        <v>23.14</v>
      </c>
      <c r="U70" s="2">
        <f t="shared" si="28"/>
        <v>13.895832301204475</v>
      </c>
      <c r="V70">
        <v>0.25650000000000001</v>
      </c>
      <c r="W70">
        <v>30.96</v>
      </c>
      <c r="X70" s="2">
        <f t="shared" si="32"/>
        <v>30.96</v>
      </c>
      <c r="Y70" s="2">
        <f t="shared" si="29"/>
        <v>18.591830944048855</v>
      </c>
    </row>
    <row r="71" spans="1:25">
      <c r="A71" s="3" t="s">
        <v>679</v>
      </c>
      <c r="B71" s="3">
        <v>2</v>
      </c>
      <c r="C71">
        <f>97*9.81</f>
        <v>951.57</v>
      </c>
      <c r="D71" s="44">
        <v>1.75</v>
      </c>
      <c r="E71" s="3" t="s">
        <v>56</v>
      </c>
      <c r="F71">
        <v>1.38E-2</v>
      </c>
      <c r="G71">
        <v>290.92</v>
      </c>
      <c r="H71" s="2">
        <f>G71/C71</f>
        <v>0.30572632596656052</v>
      </c>
      <c r="I71">
        <v>0.32079999999999997</v>
      </c>
      <c r="J71">
        <v>1914.06</v>
      </c>
      <c r="K71" s="2">
        <f t="shared" si="24"/>
        <v>2.0114757716195339</v>
      </c>
      <c r="L71">
        <v>5.96E-2</v>
      </c>
      <c r="M71">
        <v>95.509600000000006</v>
      </c>
      <c r="N71" s="2">
        <f>M71/C71</f>
        <v>0.10037054551950986</v>
      </c>
      <c r="O71">
        <v>0.3392</v>
      </c>
      <c r="P71">
        <v>1097.9186999999999</v>
      </c>
      <c r="Q71" s="2">
        <f t="shared" si="27"/>
        <v>1.1537970932248809</v>
      </c>
      <c r="R71">
        <v>0.1421</v>
      </c>
      <c r="S71">
        <v>-9.0299999999999994</v>
      </c>
      <c r="T71" s="2">
        <f t="shared" si="31"/>
        <v>9.0299999999999994</v>
      </c>
      <c r="U71" s="2">
        <f t="shared" si="28"/>
        <v>5.4226173586809159</v>
      </c>
      <c r="V71">
        <v>0.38040000000000002</v>
      </c>
      <c r="W71">
        <v>19.739999999999998</v>
      </c>
      <c r="X71" s="2">
        <f t="shared" si="32"/>
        <v>19.739999999999998</v>
      </c>
      <c r="Y71" s="2">
        <f t="shared" si="29"/>
        <v>11.854093760837351</v>
      </c>
    </row>
    <row r="72" spans="1:25">
      <c r="A72" s="3" t="s">
        <v>680</v>
      </c>
      <c r="B72" s="3">
        <v>2</v>
      </c>
      <c r="C72">
        <f>97*9.81</f>
        <v>951.57</v>
      </c>
      <c r="D72" s="44">
        <v>1.75</v>
      </c>
      <c r="E72" s="3" t="s">
        <v>56</v>
      </c>
      <c r="H72" s="2"/>
      <c r="I72">
        <v>0.25069999999999998</v>
      </c>
      <c r="J72">
        <v>1829.58</v>
      </c>
      <c r="K72" s="2">
        <f t="shared" si="24"/>
        <v>1.9226961757936882</v>
      </c>
      <c r="L72">
        <v>1.5699999999999999E-2</v>
      </c>
      <c r="M72">
        <v>85.962199999999996</v>
      </c>
      <c r="N72" s="2">
        <f>M72/C72</f>
        <v>9.0337232153178418E-2</v>
      </c>
      <c r="O72">
        <v>0.2898</v>
      </c>
      <c r="P72">
        <v>966.94799999999998</v>
      </c>
      <c r="Q72" s="2">
        <f t="shared" si="27"/>
        <v>1.0161606608026734</v>
      </c>
      <c r="R72">
        <v>8.6199999999999999E-2</v>
      </c>
      <c r="S72">
        <v>-5.95</v>
      </c>
      <c r="T72" s="2">
        <f t="shared" si="31"/>
        <v>5.95</v>
      </c>
      <c r="U72" s="2">
        <f t="shared" si="28"/>
        <v>3.5730424456424643</v>
      </c>
      <c r="V72">
        <v>0.34079999999999999</v>
      </c>
      <c r="W72">
        <v>29.29</v>
      </c>
      <c r="X72" s="2">
        <f t="shared" si="32"/>
        <v>29.29</v>
      </c>
      <c r="Y72" s="2">
        <f t="shared" si="29"/>
        <v>17.588977013927359</v>
      </c>
    </row>
    <row r="73" spans="1:25">
      <c r="A73" s="3"/>
      <c r="B73" s="3">
        <v>2</v>
      </c>
      <c r="C73">
        <f>88*9.81</f>
        <v>863.28000000000009</v>
      </c>
      <c r="D73" s="44">
        <v>1.81</v>
      </c>
      <c r="E73" s="3" t="s">
        <v>57</v>
      </c>
      <c r="H73" s="2"/>
      <c r="K73" s="2"/>
      <c r="N73" s="2"/>
      <c r="Q73" s="2"/>
      <c r="T73" s="2"/>
      <c r="U73" s="2"/>
      <c r="X73" s="2"/>
      <c r="Y73" s="2"/>
    </row>
    <row r="74" spans="1:25">
      <c r="A74" s="3"/>
      <c r="B74" s="3">
        <v>2</v>
      </c>
      <c r="C74">
        <f>88*9.81</f>
        <v>863.28000000000009</v>
      </c>
      <c r="D74" s="44">
        <v>1.81</v>
      </c>
      <c r="E74" s="3" t="s">
        <v>57</v>
      </c>
      <c r="H74" s="2"/>
      <c r="K74" s="2"/>
      <c r="N74" s="2"/>
      <c r="Q74" s="2"/>
      <c r="T74" s="2"/>
      <c r="U74" s="2"/>
      <c r="X74" s="2"/>
      <c r="Y74" s="2"/>
    </row>
    <row r="75" spans="1:25">
      <c r="A75" s="3"/>
      <c r="B75" s="3">
        <v>2</v>
      </c>
      <c r="C75">
        <f>88*9.81</f>
        <v>863.28000000000009</v>
      </c>
      <c r="D75" s="44">
        <v>1.81</v>
      </c>
      <c r="E75" s="3" t="s">
        <v>57</v>
      </c>
      <c r="H75" s="2"/>
      <c r="K75" s="2"/>
      <c r="N75" s="2"/>
      <c r="Q75" s="2"/>
      <c r="T75" s="2"/>
      <c r="U75" s="2"/>
      <c r="X75" s="2"/>
      <c r="Y75" s="2"/>
    </row>
    <row r="76" spans="1:25">
      <c r="A76" s="3" t="s">
        <v>681</v>
      </c>
      <c r="B76" s="3">
        <v>2</v>
      </c>
      <c r="C76">
        <f>115.5*9.81</f>
        <v>1133.0550000000001</v>
      </c>
      <c r="D76" s="44">
        <v>2.02</v>
      </c>
      <c r="E76" s="3" t="s">
        <v>58</v>
      </c>
      <c r="F76">
        <v>6.2E-2</v>
      </c>
      <c r="G76">
        <v>3087.34</v>
      </c>
      <c r="H76" s="2">
        <f t="shared" ref="H76:H99" si="33">G76/C76</f>
        <v>2.7247927064440827</v>
      </c>
      <c r="I76">
        <v>0.13950000000000001</v>
      </c>
      <c r="J76">
        <v>2507.21</v>
      </c>
      <c r="K76" s="2">
        <f t="shared" ref="K76:K102" si="34">J76/C76</f>
        <v>2.2127875522370934</v>
      </c>
      <c r="L76">
        <v>6.4600000000000005E-2</v>
      </c>
      <c r="M76">
        <v>1629.2233000000001</v>
      </c>
      <c r="N76" s="2">
        <f t="shared" ref="N76:N78" si="35">M76/C76</f>
        <v>1.437903102673745</v>
      </c>
      <c r="O76">
        <v>0.1447</v>
      </c>
      <c r="P76">
        <v>1624.7496000000001</v>
      </c>
      <c r="Q76" s="2">
        <f t="shared" ref="Q76:Q102" si="36">P76/C76</f>
        <v>1.4339547506519983</v>
      </c>
      <c r="R76">
        <v>2.3300000000000001E-2</v>
      </c>
      <c r="S76">
        <v>13.28</v>
      </c>
      <c r="T76" s="2">
        <f t="shared" si="31"/>
        <v>13.28</v>
      </c>
      <c r="U76" s="2">
        <f t="shared" ref="U76:U102" si="37">ABS(T76/(C76*D76)*1000)</f>
        <v>5.8022403376204812</v>
      </c>
      <c r="V76">
        <v>0.1757</v>
      </c>
      <c r="W76">
        <v>13.61</v>
      </c>
      <c r="X76" s="2">
        <f t="shared" si="32"/>
        <v>13.61</v>
      </c>
      <c r="Y76" s="2">
        <f t="shared" ref="Y76:Y102" si="38">ABS(X76/(C76*D76)*1000)</f>
        <v>5.946422514684846</v>
      </c>
    </row>
    <row r="77" spans="1:25">
      <c r="A77" s="3" t="s">
        <v>682</v>
      </c>
      <c r="B77" s="3">
        <v>2</v>
      </c>
      <c r="C77">
        <f>115.5*9.81</f>
        <v>1133.0550000000001</v>
      </c>
      <c r="D77" s="44">
        <v>2.02</v>
      </c>
      <c r="E77" s="3" t="s">
        <v>58</v>
      </c>
      <c r="F77">
        <v>6.88E-2</v>
      </c>
      <c r="G77">
        <v>2977.14</v>
      </c>
      <c r="H77" s="2">
        <f t="shared" si="33"/>
        <v>2.6275335266160953</v>
      </c>
      <c r="I77">
        <v>0.14030000000000001</v>
      </c>
      <c r="J77">
        <v>2536.92</v>
      </c>
      <c r="K77" s="2">
        <f t="shared" si="34"/>
        <v>2.239008697724294</v>
      </c>
      <c r="L77">
        <v>6.88E-2</v>
      </c>
      <c r="M77">
        <v>1611.3553999999999</v>
      </c>
      <c r="N77" s="2">
        <f t="shared" si="35"/>
        <v>1.4221334357114173</v>
      </c>
      <c r="O77">
        <v>0.14580000000000001</v>
      </c>
      <c r="P77">
        <v>1637.0494000000001</v>
      </c>
      <c r="Q77" s="2">
        <f t="shared" si="36"/>
        <v>1.4448101813239429</v>
      </c>
      <c r="R77">
        <v>4.9500000000000002E-2</v>
      </c>
      <c r="S77">
        <v>-23.2</v>
      </c>
      <c r="T77" s="2">
        <f t="shared" si="31"/>
        <v>23.2</v>
      </c>
      <c r="U77" s="2">
        <f t="shared" si="37"/>
        <v>10.136443963312887</v>
      </c>
      <c r="V77">
        <v>9.6299999999999997E-2</v>
      </c>
      <c r="W77">
        <v>-22.59</v>
      </c>
      <c r="X77" s="2">
        <f t="shared" si="32"/>
        <v>22.59</v>
      </c>
      <c r="Y77" s="2">
        <f t="shared" si="38"/>
        <v>9.8699253935878506</v>
      </c>
    </row>
    <row r="78" spans="1:25">
      <c r="A78" s="3" t="s">
        <v>683</v>
      </c>
      <c r="B78" s="3">
        <v>2</v>
      </c>
      <c r="C78">
        <f>115.5*9.81</f>
        <v>1133.0550000000001</v>
      </c>
      <c r="D78" s="44">
        <v>2.02</v>
      </c>
      <c r="E78" s="3" t="s">
        <v>58</v>
      </c>
      <c r="F78">
        <v>6.2300000000000001E-2</v>
      </c>
      <c r="G78">
        <v>2701.39</v>
      </c>
      <c r="H78" s="2">
        <f t="shared" si="33"/>
        <v>2.3841649346236498</v>
      </c>
      <c r="I78">
        <v>0.14169999999999999</v>
      </c>
      <c r="J78">
        <v>2423.59</v>
      </c>
      <c r="K78" s="2">
        <f t="shared" si="34"/>
        <v>2.1389870747668911</v>
      </c>
      <c r="L78">
        <v>6.2300000000000001E-2</v>
      </c>
      <c r="M78">
        <v>1393.6446000000001</v>
      </c>
      <c r="N78" s="2">
        <f t="shared" si="35"/>
        <v>1.2299884824655467</v>
      </c>
      <c r="O78">
        <v>0.14449999999999999</v>
      </c>
      <c r="P78">
        <v>1491.0929000000001</v>
      </c>
      <c r="Q78" s="2">
        <f t="shared" si="36"/>
        <v>1.3159933983787195</v>
      </c>
      <c r="R78">
        <v>2.8299999999999999E-2</v>
      </c>
      <c r="S78">
        <v>18.61</v>
      </c>
      <c r="T78" s="2">
        <f t="shared" si="31"/>
        <v>18.61</v>
      </c>
      <c r="U78" s="2">
        <f t="shared" si="37"/>
        <v>8.1310009550540023</v>
      </c>
      <c r="V78">
        <v>0.17849999999999999</v>
      </c>
      <c r="W78">
        <v>10.77</v>
      </c>
      <c r="X78" s="2">
        <f t="shared" si="32"/>
        <v>10.77</v>
      </c>
      <c r="Y78" s="2">
        <f t="shared" si="38"/>
        <v>4.7055819605551648</v>
      </c>
    </row>
    <row r="79" spans="1:25">
      <c r="A79" s="3" t="s">
        <v>684</v>
      </c>
      <c r="B79" s="3">
        <v>2</v>
      </c>
      <c r="C79">
        <f>99*9.91</f>
        <v>981.09</v>
      </c>
      <c r="D79" s="45">
        <v>1.87</v>
      </c>
      <c r="E79" s="3" t="s">
        <v>59</v>
      </c>
      <c r="F79">
        <v>0.11020000000000001</v>
      </c>
      <c r="G79">
        <v>1625.9</v>
      </c>
      <c r="H79" s="2">
        <f t="shared" si="33"/>
        <v>1.6572383777227371</v>
      </c>
      <c r="I79">
        <v>0.26540000000000002</v>
      </c>
      <c r="J79">
        <v>1648.22</v>
      </c>
      <c r="K79" s="2">
        <f t="shared" si="34"/>
        <v>1.6799885841258193</v>
      </c>
      <c r="L79">
        <v>0.1225</v>
      </c>
      <c r="M79">
        <v>646.29430000000002</v>
      </c>
      <c r="N79" s="2">
        <f>M79/C79</f>
        <v>0.6587512868340315</v>
      </c>
      <c r="O79">
        <v>0.29399999999999998</v>
      </c>
      <c r="P79">
        <v>906.74689999999998</v>
      </c>
      <c r="Q79" s="2">
        <f t="shared" si="36"/>
        <v>0.92422397537432854</v>
      </c>
      <c r="R79">
        <v>5.3100000000000001E-2</v>
      </c>
      <c r="S79">
        <v>17.93</v>
      </c>
      <c r="T79" s="2">
        <f t="shared" si="31"/>
        <v>17.93</v>
      </c>
      <c r="U79" s="2">
        <f t="shared" si="37"/>
        <v>9.7730435476028159</v>
      </c>
      <c r="V79">
        <v>0.34710000000000002</v>
      </c>
      <c r="W79">
        <v>15.88</v>
      </c>
      <c r="X79" s="2">
        <f t="shared" si="32"/>
        <v>15.88</v>
      </c>
      <c r="Y79" s="2">
        <f t="shared" si="38"/>
        <v>8.6556570851050036</v>
      </c>
    </row>
    <row r="80" spans="1:25">
      <c r="A80" s="3" t="s">
        <v>685</v>
      </c>
      <c r="B80" s="3">
        <v>2</v>
      </c>
      <c r="C80">
        <f>99*9.91</f>
        <v>981.09</v>
      </c>
      <c r="D80" s="45">
        <v>1.87</v>
      </c>
      <c r="E80" s="3" t="s">
        <v>59</v>
      </c>
      <c r="F80">
        <v>0.108</v>
      </c>
      <c r="G80">
        <v>1680.25</v>
      </c>
      <c r="H80" s="2">
        <f t="shared" si="33"/>
        <v>1.7126359457338267</v>
      </c>
      <c r="I80">
        <v>0.25600000000000001</v>
      </c>
      <c r="J80">
        <v>1647.75</v>
      </c>
      <c r="K80" s="2">
        <f t="shared" si="34"/>
        <v>1.6795095251200196</v>
      </c>
      <c r="L80">
        <v>0.11600000000000001</v>
      </c>
      <c r="M80">
        <v>629.09820000000002</v>
      </c>
      <c r="N80" s="2">
        <f>M80/C80</f>
        <v>0.64122374094119805</v>
      </c>
      <c r="O80">
        <v>0.28399999999999997</v>
      </c>
      <c r="P80">
        <v>875.44489999999996</v>
      </c>
      <c r="Q80" s="2">
        <f t="shared" si="36"/>
        <v>0.89231864558807039</v>
      </c>
      <c r="R80">
        <v>9.6000000000000002E-2</v>
      </c>
      <c r="S80">
        <v>-13.13</v>
      </c>
      <c r="T80" s="2">
        <f t="shared" si="31"/>
        <v>13.13</v>
      </c>
      <c r="U80" s="2">
        <f t="shared" si="37"/>
        <v>7.1567240256567199</v>
      </c>
      <c r="V80">
        <v>0.32</v>
      </c>
      <c r="W80">
        <v>19.79</v>
      </c>
      <c r="X80" s="2">
        <f t="shared" si="32"/>
        <v>19.79</v>
      </c>
      <c r="Y80" s="2">
        <f t="shared" si="38"/>
        <v>10.786867362356928</v>
      </c>
    </row>
    <row r="81" spans="1:25">
      <c r="A81" s="3" t="s">
        <v>686</v>
      </c>
      <c r="B81" s="3">
        <v>2</v>
      </c>
      <c r="C81">
        <f>99*9.91</f>
        <v>981.09</v>
      </c>
      <c r="D81" s="45">
        <v>1.87</v>
      </c>
      <c r="E81" s="3" t="s">
        <v>59</v>
      </c>
      <c r="H81" s="2"/>
      <c r="I81">
        <v>0.26240000000000002</v>
      </c>
      <c r="J81">
        <v>1777.33</v>
      </c>
      <c r="K81" s="2">
        <f t="shared" si="34"/>
        <v>1.8115871122934695</v>
      </c>
      <c r="L81">
        <v>8.6199999999999999E-2</v>
      </c>
      <c r="M81">
        <v>402.20249999999999</v>
      </c>
      <c r="N81" s="2">
        <f>M81/C81</f>
        <v>0.4099547442130691</v>
      </c>
      <c r="O81">
        <v>0.27810000000000001</v>
      </c>
      <c r="P81">
        <v>1033.2660000000001</v>
      </c>
      <c r="Q81" s="2">
        <f t="shared" si="36"/>
        <v>1.0531816652906461</v>
      </c>
      <c r="R81">
        <v>7.0499999999999993E-2</v>
      </c>
      <c r="S81">
        <v>17.8</v>
      </c>
      <c r="T81" s="2">
        <f t="shared" si="31"/>
        <v>17.8</v>
      </c>
      <c r="U81" s="2">
        <f t="shared" si="37"/>
        <v>9.7021848938834427</v>
      </c>
      <c r="V81">
        <v>0.30940000000000001</v>
      </c>
      <c r="W81">
        <v>19.43</v>
      </c>
      <c r="X81" s="2">
        <f t="shared" si="32"/>
        <v>19.43</v>
      </c>
      <c r="Y81" s="2">
        <f t="shared" si="38"/>
        <v>10.590643398210972</v>
      </c>
    </row>
    <row r="82" spans="1:25">
      <c r="A82" s="3" t="s">
        <v>687</v>
      </c>
      <c r="B82" s="3">
        <v>3</v>
      </c>
      <c r="C82">
        <f>81.7*9.81</f>
        <v>801.47700000000009</v>
      </c>
      <c r="D82" s="45">
        <v>1.74</v>
      </c>
      <c r="E82" s="3" t="s">
        <v>48</v>
      </c>
      <c r="F82">
        <v>9.9099999999999994E-2</v>
      </c>
      <c r="G82">
        <v>1426.8</v>
      </c>
      <c r="H82" s="2">
        <f t="shared" si="33"/>
        <v>1.7802132812295297</v>
      </c>
      <c r="I82">
        <v>0.18110000000000001</v>
      </c>
      <c r="J82">
        <v>1627.08</v>
      </c>
      <c r="K82" s="2">
        <f t="shared" si="34"/>
        <v>2.0301019243222198</v>
      </c>
      <c r="N82" s="2"/>
      <c r="O82">
        <v>0.19819999999999999</v>
      </c>
      <c r="P82">
        <v>921.3931</v>
      </c>
      <c r="Q82" s="2">
        <f t="shared" si="36"/>
        <v>1.1496188911222653</v>
      </c>
      <c r="R82">
        <v>9.2200000000000004E-2</v>
      </c>
      <c r="S82">
        <v>-5.84</v>
      </c>
      <c r="T82" s="2">
        <f t="shared" si="31"/>
        <v>5.84</v>
      </c>
      <c r="U82" s="2">
        <f t="shared" si="37"/>
        <v>4.1876708116146304</v>
      </c>
      <c r="V82">
        <v>0.246</v>
      </c>
      <c r="W82">
        <v>15.42</v>
      </c>
      <c r="X82" s="2">
        <f t="shared" si="32"/>
        <v>15.42</v>
      </c>
      <c r="Y82" s="2">
        <f t="shared" si="38"/>
        <v>11.057171903270136</v>
      </c>
    </row>
    <row r="83" spans="1:25">
      <c r="A83" s="3" t="s">
        <v>688</v>
      </c>
      <c r="B83" s="3">
        <v>3</v>
      </c>
      <c r="C83">
        <f>81.7*9.81</f>
        <v>801.47700000000009</v>
      </c>
      <c r="D83" s="45">
        <v>1.74</v>
      </c>
      <c r="E83" s="3" t="s">
        <v>48</v>
      </c>
      <c r="F83">
        <v>9.9099999999999994E-2</v>
      </c>
      <c r="G83">
        <v>1510.3</v>
      </c>
      <c r="H83" s="2">
        <f t="shared" si="33"/>
        <v>1.8843959340068397</v>
      </c>
      <c r="I83">
        <v>0.1845</v>
      </c>
      <c r="J83">
        <v>1649.71</v>
      </c>
      <c r="K83" s="2">
        <f t="shared" si="34"/>
        <v>2.0583372947695318</v>
      </c>
      <c r="L83">
        <v>3.0800000000000001E-2</v>
      </c>
      <c r="M83">
        <v>176.428</v>
      </c>
      <c r="N83" s="2">
        <f>M83/C83</f>
        <v>0.22012858759515241</v>
      </c>
      <c r="O83">
        <v>0.21179999999999999</v>
      </c>
      <c r="P83">
        <v>917.74509999999998</v>
      </c>
      <c r="Q83" s="2">
        <f t="shared" si="36"/>
        <v>1.1450672945075153</v>
      </c>
      <c r="R83">
        <v>9.2200000000000004E-2</v>
      </c>
      <c r="S83">
        <v>-5.79</v>
      </c>
      <c r="T83" s="2">
        <f t="shared" si="31"/>
        <v>5.79</v>
      </c>
      <c r="U83" s="2">
        <f t="shared" si="37"/>
        <v>4.1518174656247799</v>
      </c>
      <c r="V83">
        <v>0.25619999999999998</v>
      </c>
      <c r="W83">
        <v>11.66</v>
      </c>
      <c r="X83" s="2">
        <f t="shared" si="32"/>
        <v>11.66</v>
      </c>
      <c r="Y83" s="2">
        <f t="shared" si="38"/>
        <v>8.3610002848333203</v>
      </c>
    </row>
    <row r="84" spans="1:25">
      <c r="A84" s="3" t="s">
        <v>689</v>
      </c>
      <c r="B84" s="3">
        <v>3</v>
      </c>
      <c r="C84">
        <f>81.7*9.81</f>
        <v>801.47700000000009</v>
      </c>
      <c r="D84" s="45">
        <v>1.74</v>
      </c>
      <c r="E84" s="3" t="s">
        <v>48</v>
      </c>
      <c r="F84">
        <v>9.9099999999999994E-2</v>
      </c>
      <c r="G84">
        <v>1510.3</v>
      </c>
      <c r="H84" s="2">
        <f t="shared" si="33"/>
        <v>1.8843959340068397</v>
      </c>
      <c r="I84">
        <v>0.1845</v>
      </c>
      <c r="J84">
        <v>1649.71</v>
      </c>
      <c r="K84" s="2">
        <f t="shared" si="34"/>
        <v>2.0583372947695318</v>
      </c>
      <c r="L84">
        <v>3.0800000000000001E-2</v>
      </c>
      <c r="M84">
        <v>176.428</v>
      </c>
      <c r="N84" s="2">
        <f>M84/C84</f>
        <v>0.22012858759515241</v>
      </c>
      <c r="O84">
        <v>0.21179999999999999</v>
      </c>
      <c r="P84">
        <v>917.74509999999998</v>
      </c>
      <c r="Q84" s="2">
        <f t="shared" si="36"/>
        <v>1.1450672945075153</v>
      </c>
      <c r="R84">
        <v>9.2200000000000004E-2</v>
      </c>
      <c r="S84">
        <v>-5.79</v>
      </c>
      <c r="T84" s="2">
        <f t="shared" si="31"/>
        <v>5.79</v>
      </c>
      <c r="U84" s="2">
        <f t="shared" si="37"/>
        <v>4.1518174656247799</v>
      </c>
      <c r="V84">
        <v>0.25619999999999998</v>
      </c>
      <c r="W84">
        <v>11.66</v>
      </c>
      <c r="X84" s="2">
        <f t="shared" si="32"/>
        <v>11.66</v>
      </c>
      <c r="Y84" s="2">
        <f t="shared" si="38"/>
        <v>8.3610002848333203</v>
      </c>
    </row>
    <row r="85" spans="1:25">
      <c r="A85" s="3" t="s">
        <v>690</v>
      </c>
      <c r="B85" s="3">
        <v>3</v>
      </c>
      <c r="C85">
        <f>75.5*9.81</f>
        <v>740.65500000000009</v>
      </c>
      <c r="D85" s="44">
        <v>1.78</v>
      </c>
      <c r="E85" s="3" t="s">
        <v>49</v>
      </c>
      <c r="F85">
        <v>7.3700000000000002E-2</v>
      </c>
      <c r="G85">
        <v>1065.92</v>
      </c>
      <c r="H85" s="2">
        <f t="shared" si="33"/>
        <v>1.4391585826059365</v>
      </c>
      <c r="I85">
        <v>0.29899999999999999</v>
      </c>
      <c r="J85">
        <v>1269</v>
      </c>
      <c r="K85" s="2">
        <f t="shared" si="34"/>
        <v>1.7133483200680477</v>
      </c>
      <c r="L85">
        <v>2.5999999999999999E-2</v>
      </c>
      <c r="M85">
        <v>382.52210000000002</v>
      </c>
      <c r="N85" s="2">
        <f>M85/C85</f>
        <v>0.51646461577927638</v>
      </c>
      <c r="O85">
        <v>0.3337</v>
      </c>
      <c r="P85">
        <v>555.37639999999999</v>
      </c>
      <c r="Q85" s="2">
        <f t="shared" si="36"/>
        <v>0.74984493455117418</v>
      </c>
      <c r="R85">
        <v>9.9699999999999997E-2</v>
      </c>
      <c r="S85">
        <v>-11.56</v>
      </c>
      <c r="T85" s="2">
        <f t="shared" si="31"/>
        <v>11.56</v>
      </c>
      <c r="U85" s="2">
        <f t="shared" si="37"/>
        <v>8.7684306761878457</v>
      </c>
      <c r="V85">
        <v>0.182</v>
      </c>
      <c r="W85">
        <v>-15.58</v>
      </c>
      <c r="X85" s="2">
        <f t="shared" si="32"/>
        <v>15.58</v>
      </c>
      <c r="Y85" s="2">
        <f t="shared" si="38"/>
        <v>11.817660028979812</v>
      </c>
    </row>
    <row r="86" spans="1:25">
      <c r="A86" s="3" t="s">
        <v>691</v>
      </c>
      <c r="B86" s="3">
        <v>3</v>
      </c>
      <c r="C86">
        <f>75.5*9.81</f>
        <v>740.65500000000009</v>
      </c>
      <c r="D86" s="44">
        <v>1.78</v>
      </c>
      <c r="E86" s="3" t="s">
        <v>49</v>
      </c>
      <c r="F86">
        <v>7.4700000000000003E-2</v>
      </c>
      <c r="G86">
        <v>1249.67</v>
      </c>
      <c r="H86" s="2">
        <f t="shared" si="33"/>
        <v>1.6872497991642532</v>
      </c>
      <c r="I86">
        <v>0.3947</v>
      </c>
      <c r="J86">
        <v>1153.4000000000001</v>
      </c>
      <c r="K86" s="2">
        <f t="shared" si="34"/>
        <v>1.5572702540319041</v>
      </c>
      <c r="L86">
        <v>2.6700000000000002E-2</v>
      </c>
      <c r="M86">
        <v>261.13159999999999</v>
      </c>
      <c r="N86" s="2">
        <f>M86/C86</f>
        <v>0.35256846980037937</v>
      </c>
      <c r="O86">
        <v>0.432</v>
      </c>
      <c r="P86">
        <v>524.42449999999997</v>
      </c>
      <c r="Q86" s="2">
        <f t="shared" si="36"/>
        <v>0.70805503236999667</v>
      </c>
      <c r="R86">
        <v>8.5300000000000001E-2</v>
      </c>
      <c r="S86">
        <v>-12.12</v>
      </c>
      <c r="T86" s="2">
        <f t="shared" si="31"/>
        <v>12.12</v>
      </c>
      <c r="U86" s="2">
        <f t="shared" si="37"/>
        <v>9.1931989442384676</v>
      </c>
      <c r="V86">
        <v>0.44269999999999998</v>
      </c>
      <c r="W86">
        <v>20.77</v>
      </c>
      <c r="X86" s="2">
        <f t="shared" si="32"/>
        <v>20.77</v>
      </c>
      <c r="Y86" s="2">
        <f t="shared" si="38"/>
        <v>15.75435165609183</v>
      </c>
    </row>
    <row r="87" spans="1:25">
      <c r="A87" s="3" t="s">
        <v>692</v>
      </c>
      <c r="B87" s="3">
        <v>3</v>
      </c>
      <c r="C87">
        <f>75.5*9.81</f>
        <v>740.65500000000009</v>
      </c>
      <c r="D87" s="44">
        <v>1.78</v>
      </c>
      <c r="E87" s="3" t="s">
        <v>49</v>
      </c>
      <c r="F87">
        <v>0.08</v>
      </c>
      <c r="G87">
        <v>1008.79</v>
      </c>
      <c r="H87" s="2">
        <f t="shared" si="33"/>
        <v>1.3620241542958595</v>
      </c>
      <c r="I87">
        <v>0.33500000000000002</v>
      </c>
      <c r="J87">
        <v>1240.54</v>
      </c>
      <c r="K87" s="2">
        <f t="shared" si="34"/>
        <v>1.6749228723224712</v>
      </c>
      <c r="L87">
        <v>2.5000000000000001E-2</v>
      </c>
      <c r="M87">
        <v>340.26260000000002</v>
      </c>
      <c r="N87" s="2">
        <f t="shared" ref="N87:N94" si="39">M87/C87</f>
        <v>0.45940768643970537</v>
      </c>
      <c r="O87">
        <v>0.40500000000000003</v>
      </c>
      <c r="P87">
        <v>568.46029999999996</v>
      </c>
      <c r="Q87" s="2">
        <f t="shared" si="36"/>
        <v>0.76751024431077886</v>
      </c>
      <c r="R87">
        <v>0.1</v>
      </c>
      <c r="S87">
        <v>-17.91</v>
      </c>
      <c r="T87" s="2">
        <f t="shared" si="31"/>
        <v>17.91</v>
      </c>
      <c r="U87" s="2">
        <f t="shared" si="37"/>
        <v>13.584999429976152</v>
      </c>
      <c r="V87">
        <v>0.245</v>
      </c>
      <c r="W87">
        <v>-26.18</v>
      </c>
      <c r="X87" s="2">
        <f t="shared" si="32"/>
        <v>26.18</v>
      </c>
      <c r="Y87" s="2">
        <f t="shared" si="38"/>
        <v>19.857916531366591</v>
      </c>
    </row>
    <row r="88" spans="1:25">
      <c r="A88" s="3" t="s">
        <v>693</v>
      </c>
      <c r="B88" s="3">
        <v>3</v>
      </c>
      <c r="C88">
        <f>72*9.81</f>
        <v>706.32</v>
      </c>
      <c r="D88" s="44">
        <v>1.7</v>
      </c>
      <c r="E88" s="3" t="s">
        <v>50</v>
      </c>
      <c r="F88">
        <v>7.6999999999999999E-2</v>
      </c>
      <c r="G88">
        <v>1427.15</v>
      </c>
      <c r="H88" s="2">
        <f t="shared" si="33"/>
        <v>2.0205430966134328</v>
      </c>
      <c r="I88">
        <v>0.20169999999999999</v>
      </c>
      <c r="J88">
        <v>1494.73</v>
      </c>
      <c r="K88" s="2">
        <f t="shared" si="34"/>
        <v>2.116222108959112</v>
      </c>
      <c r="L88">
        <v>7.6999999999999999E-2</v>
      </c>
      <c r="M88">
        <v>681.90779999999995</v>
      </c>
      <c r="N88" s="2">
        <f t="shared" si="39"/>
        <v>0.96543747876316666</v>
      </c>
      <c r="O88">
        <v>0.22</v>
      </c>
      <c r="P88">
        <v>989.36090000000002</v>
      </c>
      <c r="Q88" s="2">
        <f t="shared" si="36"/>
        <v>1.4007261581153019</v>
      </c>
      <c r="R88">
        <v>7.6999999999999999E-2</v>
      </c>
      <c r="S88">
        <v>-9.69</v>
      </c>
      <c r="T88" s="2">
        <f t="shared" si="31"/>
        <v>9.69</v>
      </c>
      <c r="U88" s="2">
        <f t="shared" si="37"/>
        <v>8.0699966021066913</v>
      </c>
      <c r="V88">
        <v>0.253</v>
      </c>
      <c r="W88">
        <v>11.12</v>
      </c>
      <c r="X88" s="2">
        <f t="shared" si="32"/>
        <v>11.12</v>
      </c>
      <c r="Y88" s="2">
        <f t="shared" si="38"/>
        <v>9.2609248932328612</v>
      </c>
    </row>
    <row r="89" spans="1:25">
      <c r="A89" s="3" t="s">
        <v>694</v>
      </c>
      <c r="B89" s="3">
        <v>3</v>
      </c>
      <c r="C89">
        <f>72*9.81</f>
        <v>706.32</v>
      </c>
      <c r="D89" s="44">
        <v>1.7</v>
      </c>
      <c r="E89" s="3" t="s">
        <v>50</v>
      </c>
      <c r="F89">
        <v>8.2000000000000003E-2</v>
      </c>
      <c r="G89">
        <v>1509.87</v>
      </c>
      <c r="H89" s="2">
        <f t="shared" si="33"/>
        <v>2.1376571525654091</v>
      </c>
      <c r="I89">
        <v>0.1777</v>
      </c>
      <c r="J89">
        <v>1705.56</v>
      </c>
      <c r="K89" s="2">
        <f t="shared" si="34"/>
        <v>2.4147128780156302</v>
      </c>
      <c r="L89">
        <v>8.5400000000000004E-2</v>
      </c>
      <c r="M89">
        <v>754.18759999999997</v>
      </c>
      <c r="N89" s="2">
        <f t="shared" si="39"/>
        <v>1.0677704156756143</v>
      </c>
      <c r="O89">
        <v>0.1913</v>
      </c>
      <c r="P89">
        <v>1094.2956999999999</v>
      </c>
      <c r="Q89" s="2">
        <f t="shared" si="36"/>
        <v>1.5492916808245552</v>
      </c>
      <c r="R89">
        <v>7.5200000000000003E-2</v>
      </c>
      <c r="S89">
        <v>-11.17</v>
      </c>
      <c r="T89" s="2">
        <f t="shared" si="31"/>
        <v>11.17</v>
      </c>
      <c r="U89" s="2">
        <f t="shared" si="37"/>
        <v>9.3025657425729378</v>
      </c>
      <c r="V89">
        <v>0.24260000000000001</v>
      </c>
      <c r="W89">
        <v>12.16</v>
      </c>
      <c r="X89" s="2">
        <f t="shared" si="32"/>
        <v>12.16</v>
      </c>
      <c r="Y89" s="2">
        <f t="shared" si="38"/>
        <v>10.127054559506437</v>
      </c>
    </row>
    <row r="90" spans="1:25">
      <c r="A90" s="3" t="s">
        <v>695</v>
      </c>
      <c r="B90" s="3">
        <v>3</v>
      </c>
      <c r="C90">
        <f>72*9.81</f>
        <v>706.32</v>
      </c>
      <c r="D90" s="44">
        <v>1.7</v>
      </c>
      <c r="E90" s="3" t="s">
        <v>50</v>
      </c>
      <c r="F90">
        <v>0.1027</v>
      </c>
      <c r="G90">
        <v>1296.8499999999999</v>
      </c>
      <c r="H90" s="2">
        <f t="shared" si="33"/>
        <v>1.8360658058670289</v>
      </c>
      <c r="I90">
        <v>0.1943</v>
      </c>
      <c r="J90">
        <v>1680.05</v>
      </c>
      <c r="K90" s="2">
        <f t="shared" si="34"/>
        <v>2.3785961037490089</v>
      </c>
      <c r="L90">
        <v>0.10630000000000001</v>
      </c>
      <c r="M90">
        <v>685.7654</v>
      </c>
      <c r="N90" s="2">
        <f t="shared" si="39"/>
        <v>0.97089902593725219</v>
      </c>
      <c r="O90">
        <v>0.20530000000000001</v>
      </c>
      <c r="P90">
        <v>1102.5685000000001</v>
      </c>
      <c r="Q90" s="2">
        <f t="shared" si="36"/>
        <v>1.5610042190508551</v>
      </c>
      <c r="R90">
        <v>0.11</v>
      </c>
      <c r="S90">
        <v>4.0199999999999996</v>
      </c>
      <c r="T90" s="2">
        <f t="shared" si="31"/>
        <v>4.0199999999999996</v>
      </c>
      <c r="U90" s="2">
        <f t="shared" si="37"/>
        <v>3.3479242869420949</v>
      </c>
      <c r="V90">
        <v>0.2457</v>
      </c>
      <c r="W90">
        <v>13.37</v>
      </c>
      <c r="X90" s="2">
        <f t="shared" si="32"/>
        <v>13.37</v>
      </c>
      <c r="Y90" s="2">
        <f t="shared" si="38"/>
        <v>11.134763113536273</v>
      </c>
    </row>
    <row r="91" spans="1:25">
      <c r="A91" s="3" t="s">
        <v>696</v>
      </c>
      <c r="B91" s="3">
        <v>3</v>
      </c>
      <c r="C91">
        <f>78*9.81</f>
        <v>765.18000000000006</v>
      </c>
      <c r="D91" s="44">
        <v>1.8</v>
      </c>
      <c r="E91" s="3" t="s">
        <v>51</v>
      </c>
      <c r="F91">
        <v>6.9800000000000001E-2</v>
      </c>
      <c r="G91">
        <v>2126.7600000000002</v>
      </c>
      <c r="H91" s="2">
        <f t="shared" si="33"/>
        <v>2.7794244491492197</v>
      </c>
      <c r="I91">
        <v>0.1421</v>
      </c>
      <c r="J91">
        <v>2569.9899999999998</v>
      </c>
      <c r="K91" s="2">
        <f t="shared" si="34"/>
        <v>3.3586737761049683</v>
      </c>
      <c r="L91">
        <v>6.7199999999999996E-2</v>
      </c>
      <c r="M91">
        <v>1322.6452999999999</v>
      </c>
      <c r="N91" s="2">
        <f t="shared" si="39"/>
        <v>1.7285413889542327</v>
      </c>
      <c r="O91">
        <v>0.1163</v>
      </c>
      <c r="P91">
        <v>857.93889999999999</v>
      </c>
      <c r="Q91" s="2">
        <f t="shared" si="36"/>
        <v>1.1212249405368671</v>
      </c>
      <c r="R91">
        <v>7.7999999999999996E-3</v>
      </c>
      <c r="S91">
        <v>1.1299999999999999</v>
      </c>
      <c r="T91" s="2">
        <f t="shared" si="31"/>
        <v>1.1299999999999999</v>
      </c>
      <c r="U91" s="2">
        <f t="shared" si="37"/>
        <v>0.82043150340805782</v>
      </c>
      <c r="V91">
        <v>0.1008</v>
      </c>
      <c r="W91">
        <v>11.26</v>
      </c>
      <c r="X91" s="2">
        <f t="shared" si="32"/>
        <v>11.26</v>
      </c>
      <c r="Y91" s="2">
        <f t="shared" si="38"/>
        <v>8.1752732109510902</v>
      </c>
    </row>
    <row r="92" spans="1:25">
      <c r="A92" s="3" t="s">
        <v>697</v>
      </c>
      <c r="B92" s="3">
        <v>3</v>
      </c>
      <c r="C92">
        <f>78*9.81</f>
        <v>765.18000000000006</v>
      </c>
      <c r="D92" s="44">
        <v>1.8</v>
      </c>
      <c r="E92" s="3" t="s">
        <v>51</v>
      </c>
      <c r="F92">
        <v>5.5599999999999997E-2</v>
      </c>
      <c r="G92">
        <v>2977.51</v>
      </c>
      <c r="H92" s="2">
        <f t="shared" si="33"/>
        <v>3.8912543453827859</v>
      </c>
      <c r="I92">
        <v>0.11840000000000001</v>
      </c>
      <c r="J92">
        <v>2214.75</v>
      </c>
      <c r="K92" s="2">
        <f t="shared" si="34"/>
        <v>2.894416999921587</v>
      </c>
      <c r="L92">
        <v>5.5599999999999997E-2</v>
      </c>
      <c r="M92">
        <v>1480.4583</v>
      </c>
      <c r="N92" s="2">
        <f t="shared" si="39"/>
        <v>1.9347843644632634</v>
      </c>
      <c r="O92">
        <v>0.22720000000000001</v>
      </c>
      <c r="P92">
        <v>38.747999999999998</v>
      </c>
      <c r="Q92" s="2">
        <f t="shared" si="36"/>
        <v>5.0639065317964395E-2</v>
      </c>
      <c r="R92">
        <v>5.0799999999999998E-2</v>
      </c>
      <c r="S92">
        <v>-7.93</v>
      </c>
      <c r="T92" s="2">
        <f t="shared" si="31"/>
        <v>7.93</v>
      </c>
      <c r="U92" s="2">
        <f t="shared" si="37"/>
        <v>5.7575414354211496</v>
      </c>
      <c r="V92">
        <v>8.9399999999999993E-2</v>
      </c>
      <c r="W92">
        <v>8.93</v>
      </c>
      <c r="X92" s="2">
        <f t="shared" si="32"/>
        <v>8.93</v>
      </c>
      <c r="Y92" s="2">
        <f t="shared" si="38"/>
        <v>6.4835870136583686</v>
      </c>
    </row>
    <row r="93" spans="1:25">
      <c r="A93" s="3" t="s">
        <v>698</v>
      </c>
      <c r="B93" s="3">
        <v>3</v>
      </c>
      <c r="C93">
        <f>78*9.81</f>
        <v>765.18000000000006</v>
      </c>
      <c r="D93" s="44">
        <v>1.8</v>
      </c>
      <c r="E93" s="3" t="s">
        <v>51</v>
      </c>
      <c r="F93">
        <v>6.0400000000000002E-2</v>
      </c>
      <c r="G93">
        <v>2360.31</v>
      </c>
      <c r="H93" s="2">
        <f t="shared" si="33"/>
        <v>3.0846467497843642</v>
      </c>
      <c r="I93">
        <v>0.1305</v>
      </c>
      <c r="J93">
        <v>2608.85</v>
      </c>
      <c r="K93" s="2">
        <f t="shared" si="34"/>
        <v>3.4094592122115053</v>
      </c>
      <c r="L93">
        <v>6.2799999999999995E-2</v>
      </c>
      <c r="M93">
        <v>1268.2661000000001</v>
      </c>
      <c r="N93" s="2">
        <f t="shared" si="39"/>
        <v>1.6574741890796936</v>
      </c>
      <c r="O93">
        <v>0.2296</v>
      </c>
      <c r="P93">
        <v>46.143700000000003</v>
      </c>
      <c r="Q93" s="2">
        <f t="shared" si="36"/>
        <v>6.0304372827308605E-2</v>
      </c>
      <c r="R93">
        <v>5.5599999999999997E-2</v>
      </c>
      <c r="S93">
        <v>-1.55</v>
      </c>
      <c r="T93" s="2">
        <f t="shared" si="31"/>
        <v>1.55</v>
      </c>
      <c r="U93" s="2">
        <f t="shared" si="37"/>
        <v>1.12537064626769</v>
      </c>
      <c r="V93">
        <v>9.4299999999999995E-2</v>
      </c>
      <c r="W93">
        <v>6.81</v>
      </c>
      <c r="X93" s="2">
        <f t="shared" si="32"/>
        <v>6.81</v>
      </c>
      <c r="Y93" s="2">
        <f t="shared" si="38"/>
        <v>4.9443703877954635</v>
      </c>
    </row>
    <row r="94" spans="1:25">
      <c r="A94" s="3" t="s">
        <v>699</v>
      </c>
      <c r="B94" s="3">
        <v>3</v>
      </c>
      <c r="C94">
        <f>85*9.81</f>
        <v>833.85</v>
      </c>
      <c r="D94" s="44">
        <v>1.95</v>
      </c>
      <c r="E94" s="3" t="s">
        <v>90</v>
      </c>
      <c r="F94">
        <v>7.5200000000000003E-2</v>
      </c>
      <c r="G94">
        <v>2089.81</v>
      </c>
      <c r="H94" s="2">
        <f t="shared" si="33"/>
        <v>2.5062181447502545</v>
      </c>
      <c r="I94">
        <v>0.15379999999999999</v>
      </c>
      <c r="J94">
        <v>1881.53</v>
      </c>
      <c r="K94" s="2">
        <f t="shared" si="34"/>
        <v>2.2564370090543862</v>
      </c>
      <c r="L94">
        <v>7.5200000000000003E-2</v>
      </c>
      <c r="M94">
        <v>1016.0830999999999</v>
      </c>
      <c r="N94" s="2">
        <f t="shared" si="39"/>
        <v>1.2185442225819991</v>
      </c>
      <c r="O94">
        <v>0.16059999999999999</v>
      </c>
      <c r="P94">
        <v>1060.5614</v>
      </c>
      <c r="Q94" s="2">
        <f t="shared" si="36"/>
        <v>1.2718851112310368</v>
      </c>
      <c r="R94">
        <v>7.8600000000000003E-2</v>
      </c>
      <c r="S94">
        <v>-14.59</v>
      </c>
      <c r="T94" s="2">
        <f t="shared" si="31"/>
        <v>14.59</v>
      </c>
      <c r="U94" s="2">
        <f t="shared" si="37"/>
        <v>8.9728983414898149</v>
      </c>
      <c r="V94">
        <v>0.23580000000000001</v>
      </c>
      <c r="W94">
        <v>22.67</v>
      </c>
      <c r="X94" s="2">
        <f t="shared" si="32"/>
        <v>22.67</v>
      </c>
      <c r="Y94" s="2">
        <f t="shared" si="38"/>
        <v>13.942125113199049</v>
      </c>
    </row>
    <row r="95" spans="1:25">
      <c r="A95" s="3" t="s">
        <v>700</v>
      </c>
      <c r="B95" s="3">
        <v>3</v>
      </c>
      <c r="C95">
        <f>85*9.81</f>
        <v>833.85</v>
      </c>
      <c r="D95" s="44">
        <v>1.95</v>
      </c>
      <c r="E95" s="3" t="s">
        <v>90</v>
      </c>
      <c r="F95">
        <v>9.35E-2</v>
      </c>
      <c r="G95">
        <v>2260.5700000000002</v>
      </c>
      <c r="H95" s="2">
        <f t="shared" si="33"/>
        <v>2.7110031780296215</v>
      </c>
      <c r="K95" s="2"/>
      <c r="N95" s="2"/>
      <c r="O95">
        <v>0.153</v>
      </c>
      <c r="P95">
        <v>1443.5189</v>
      </c>
      <c r="Q95" s="2">
        <f t="shared" si="36"/>
        <v>1.7311493673922169</v>
      </c>
      <c r="R95">
        <v>8.2199999999999995E-2</v>
      </c>
      <c r="S95">
        <v>-15.5</v>
      </c>
      <c r="T95" s="2">
        <f t="shared" si="31"/>
        <v>15.5</v>
      </c>
      <c r="U95" s="2">
        <f t="shared" si="37"/>
        <v>9.5325513566204343</v>
      </c>
      <c r="V95">
        <v>0.1898</v>
      </c>
      <c r="W95">
        <v>29.95</v>
      </c>
      <c r="X95" s="2">
        <f t="shared" si="32"/>
        <v>29.95</v>
      </c>
      <c r="Y95" s="2">
        <f t="shared" si="38"/>
        <v>18.419349234244002</v>
      </c>
    </row>
    <row r="96" spans="1:25">
      <c r="A96" s="3" t="s">
        <v>701</v>
      </c>
      <c r="B96" s="3">
        <v>3</v>
      </c>
      <c r="C96">
        <f>85*9.81</f>
        <v>833.85</v>
      </c>
      <c r="D96" s="44">
        <v>1.95</v>
      </c>
      <c r="E96" s="3" t="s">
        <v>90</v>
      </c>
      <c r="F96">
        <v>5.7000000000000002E-2</v>
      </c>
      <c r="G96">
        <v>2311.4</v>
      </c>
      <c r="H96" s="2">
        <f t="shared" si="33"/>
        <v>2.7719613839419561</v>
      </c>
      <c r="I96">
        <v>0.14879999999999999</v>
      </c>
      <c r="J96">
        <v>1895.87</v>
      </c>
      <c r="K96" s="2">
        <f t="shared" si="34"/>
        <v>2.2736343467050428</v>
      </c>
      <c r="L96">
        <v>5.3800000000000001E-2</v>
      </c>
      <c r="M96">
        <v>1162.9784</v>
      </c>
      <c r="N96" s="2">
        <f>M96/C96</f>
        <v>1.394709360196678</v>
      </c>
      <c r="O96">
        <v>0.1583</v>
      </c>
      <c r="P96">
        <v>1160.2157</v>
      </c>
      <c r="Q96" s="2">
        <f t="shared" si="36"/>
        <v>1.3913961743718894</v>
      </c>
      <c r="R96">
        <v>1.2699999999999999E-2</v>
      </c>
      <c r="S96">
        <v>11.31</v>
      </c>
      <c r="T96" s="2">
        <f t="shared" si="31"/>
        <v>11.31</v>
      </c>
      <c r="U96" s="2">
        <f t="shared" si="37"/>
        <v>6.9556874737662655</v>
      </c>
      <c r="V96">
        <v>0.20899999999999999</v>
      </c>
      <c r="W96">
        <v>26.08</v>
      </c>
      <c r="X96" s="2">
        <f t="shared" si="32"/>
        <v>26.08</v>
      </c>
      <c r="Y96" s="2">
        <f t="shared" si="38"/>
        <v>16.039286411655542</v>
      </c>
    </row>
    <row r="97" spans="1:25">
      <c r="A97" s="3" t="s">
        <v>702</v>
      </c>
      <c r="B97" s="3">
        <v>3</v>
      </c>
      <c r="C97">
        <f>67*9.81</f>
        <v>657.27</v>
      </c>
      <c r="D97" s="44">
        <v>1.79</v>
      </c>
      <c r="E97" s="3" t="s">
        <v>52</v>
      </c>
      <c r="F97">
        <v>5.1999999999999998E-2</v>
      </c>
      <c r="G97">
        <v>706.38</v>
      </c>
      <c r="H97" s="2">
        <f t="shared" si="33"/>
        <v>1.0747181523574787</v>
      </c>
      <c r="I97">
        <v>0.31630000000000003</v>
      </c>
      <c r="J97">
        <v>1004.55</v>
      </c>
      <c r="K97" s="2">
        <f t="shared" si="34"/>
        <v>1.5283673376238076</v>
      </c>
      <c r="L97">
        <v>4.7699999999999999E-2</v>
      </c>
      <c r="M97">
        <v>190.54089999999999</v>
      </c>
      <c r="N97" s="2">
        <f>M97/C97</f>
        <v>0.28989745462290989</v>
      </c>
      <c r="O97">
        <v>0.33800000000000002</v>
      </c>
      <c r="P97">
        <v>584.36770000000001</v>
      </c>
      <c r="Q97" s="2">
        <f t="shared" si="36"/>
        <v>0.88908317738524512</v>
      </c>
      <c r="R97">
        <v>8.6999999999999994E-3</v>
      </c>
      <c r="S97">
        <v>5.64</v>
      </c>
      <c r="T97" s="2">
        <f t="shared" si="31"/>
        <v>5.64</v>
      </c>
      <c r="U97" s="2">
        <f t="shared" si="37"/>
        <v>4.7938259601485163</v>
      </c>
      <c r="V97">
        <v>0.156</v>
      </c>
      <c r="W97">
        <v>-24.09</v>
      </c>
      <c r="X97" s="2">
        <f t="shared" si="32"/>
        <v>24.09</v>
      </c>
      <c r="Y97" s="2">
        <f t="shared" si="38"/>
        <v>20.475756627655631</v>
      </c>
    </row>
    <row r="98" spans="1:25">
      <c r="A98" s="3" t="s">
        <v>703</v>
      </c>
      <c r="B98" s="3">
        <v>3</v>
      </c>
      <c r="C98">
        <f>67*9.81</f>
        <v>657.27</v>
      </c>
      <c r="D98" s="44">
        <v>1.79</v>
      </c>
      <c r="E98" s="3" t="s">
        <v>52</v>
      </c>
      <c r="F98">
        <v>5.6000000000000001E-2</v>
      </c>
      <c r="G98">
        <v>840.49</v>
      </c>
      <c r="H98" s="2">
        <f t="shared" si="33"/>
        <v>1.2787591096505242</v>
      </c>
      <c r="I98">
        <v>0.22750000000000001</v>
      </c>
      <c r="J98">
        <v>1117.6199999999999</v>
      </c>
      <c r="K98" s="2">
        <f t="shared" si="34"/>
        <v>1.7003970970833904</v>
      </c>
      <c r="L98">
        <v>5.2499999999999998E-2</v>
      </c>
      <c r="M98">
        <v>274.47070000000002</v>
      </c>
      <c r="N98" s="2">
        <f>M98/C98</f>
        <v>0.41759200937209978</v>
      </c>
      <c r="O98">
        <v>0.252</v>
      </c>
      <c r="P98">
        <v>644.42939999999999</v>
      </c>
      <c r="Q98" s="2">
        <f t="shared" si="36"/>
        <v>0.98046373636405126</v>
      </c>
      <c r="R98">
        <v>7.0000000000000007E-2</v>
      </c>
      <c r="S98">
        <v>-10.63</v>
      </c>
      <c r="T98" s="2">
        <f t="shared" si="31"/>
        <v>10.63</v>
      </c>
      <c r="U98" s="2">
        <f t="shared" si="37"/>
        <v>9.0351719780813369</v>
      </c>
      <c r="V98">
        <v>0.28699999999999998</v>
      </c>
      <c r="W98">
        <v>14.78</v>
      </c>
      <c r="X98" s="2">
        <f t="shared" si="32"/>
        <v>14.78</v>
      </c>
      <c r="Y98" s="2">
        <f t="shared" si="38"/>
        <v>12.562543916843097</v>
      </c>
    </row>
    <row r="99" spans="1:25">
      <c r="A99" s="3" t="s">
        <v>704</v>
      </c>
      <c r="B99" s="3">
        <v>3</v>
      </c>
      <c r="C99">
        <f>67*9.81</f>
        <v>657.27</v>
      </c>
      <c r="D99" s="44">
        <v>1.79</v>
      </c>
      <c r="E99" s="3" t="s">
        <v>52</v>
      </c>
      <c r="F99">
        <v>2.5999999999999999E-2</v>
      </c>
      <c r="G99">
        <v>165.73</v>
      </c>
      <c r="H99" s="2">
        <f t="shared" si="33"/>
        <v>0.25214904072907635</v>
      </c>
      <c r="I99">
        <v>0.32069999999999999</v>
      </c>
      <c r="J99">
        <v>1015.74</v>
      </c>
      <c r="K99" s="2">
        <f t="shared" si="34"/>
        <v>1.5453923045323841</v>
      </c>
      <c r="L99">
        <v>5.6300000000000003E-2</v>
      </c>
      <c r="M99">
        <v>49.046100000000003</v>
      </c>
      <c r="N99" s="2">
        <f>M99/C99</f>
        <v>7.4620932037062396E-2</v>
      </c>
      <c r="O99">
        <v>0.34229999999999999</v>
      </c>
      <c r="P99">
        <v>530.54330000000004</v>
      </c>
      <c r="Q99" s="2">
        <f t="shared" si="36"/>
        <v>0.80719232583261069</v>
      </c>
      <c r="R99">
        <v>0.11269999999999999</v>
      </c>
      <c r="S99">
        <v>-4.41</v>
      </c>
      <c r="T99" s="2">
        <f t="shared" si="31"/>
        <v>4.41</v>
      </c>
      <c r="U99" s="2">
        <f t="shared" si="37"/>
        <v>3.7483639156480426</v>
      </c>
      <c r="V99">
        <v>0.37269999999999998</v>
      </c>
      <c r="W99">
        <v>26.12</v>
      </c>
      <c r="X99" s="2">
        <f t="shared" si="32"/>
        <v>26.12</v>
      </c>
      <c r="Y99" s="2">
        <f t="shared" si="38"/>
        <v>22.201193985652349</v>
      </c>
    </row>
    <row r="100" spans="1:25">
      <c r="A100" s="3" t="s">
        <v>705</v>
      </c>
      <c r="B100" s="3">
        <v>3</v>
      </c>
      <c r="C100">
        <f>72.5*9.81</f>
        <v>711.22500000000002</v>
      </c>
      <c r="D100" s="44">
        <v>1.79</v>
      </c>
      <c r="E100" s="3" t="s">
        <v>53</v>
      </c>
      <c r="H100" s="2"/>
      <c r="I100">
        <v>0.20530000000000001</v>
      </c>
      <c r="J100">
        <v>1416.11</v>
      </c>
      <c r="K100" s="2">
        <f t="shared" si="34"/>
        <v>1.9910858026644169</v>
      </c>
      <c r="N100" s="2"/>
      <c r="O100">
        <v>0.24929999999999999</v>
      </c>
      <c r="P100">
        <v>888.69579999999996</v>
      </c>
      <c r="Q100" s="2">
        <f t="shared" si="36"/>
        <v>1.2495283489753592</v>
      </c>
      <c r="R100">
        <v>9.1700000000000004E-2</v>
      </c>
      <c r="S100">
        <v>-8.42</v>
      </c>
      <c r="T100" s="2">
        <f t="shared" si="31"/>
        <v>8.42</v>
      </c>
      <c r="U100" s="2">
        <f t="shared" si="37"/>
        <v>6.6138150578581172</v>
      </c>
      <c r="V100">
        <v>0.2823</v>
      </c>
      <c r="W100">
        <v>6.02</v>
      </c>
      <c r="X100" s="2">
        <f t="shared" si="32"/>
        <v>6.02</v>
      </c>
      <c r="Y100" s="2">
        <f t="shared" si="38"/>
        <v>4.7286421197512905</v>
      </c>
    </row>
    <row r="101" spans="1:25">
      <c r="A101" s="3" t="s">
        <v>706</v>
      </c>
      <c r="B101" s="3">
        <v>3</v>
      </c>
      <c r="C101">
        <f>72.5*9.81</f>
        <v>711.22500000000002</v>
      </c>
      <c r="D101" s="44">
        <v>1.79</v>
      </c>
      <c r="E101" s="3" t="s">
        <v>53</v>
      </c>
      <c r="F101">
        <v>2.8000000000000001E-2</v>
      </c>
      <c r="G101">
        <v>469.97</v>
      </c>
      <c r="H101" s="2">
        <f>G101/C101</f>
        <v>0.66078948293437378</v>
      </c>
      <c r="I101">
        <v>0.16800000000000001</v>
      </c>
      <c r="J101">
        <v>1401.65</v>
      </c>
      <c r="K101" s="2">
        <f t="shared" si="34"/>
        <v>1.9707546838201695</v>
      </c>
      <c r="L101">
        <v>4.9000000000000002E-2</v>
      </c>
      <c r="M101">
        <v>303.1859</v>
      </c>
      <c r="N101" s="2">
        <f>M101/C101</f>
        <v>0.42628689936377379</v>
      </c>
      <c r="O101">
        <v>0.2205</v>
      </c>
      <c r="P101">
        <v>879.26670000000001</v>
      </c>
      <c r="Q101" s="2">
        <f t="shared" si="36"/>
        <v>1.2362708003796268</v>
      </c>
      <c r="R101">
        <v>8.7499999999999994E-2</v>
      </c>
      <c r="S101">
        <v>-6.89</v>
      </c>
      <c r="T101" s="2">
        <f t="shared" si="31"/>
        <v>6.89</v>
      </c>
      <c r="U101" s="2">
        <f t="shared" si="37"/>
        <v>5.4120173098150151</v>
      </c>
      <c r="V101">
        <v>0.14000000000000001</v>
      </c>
      <c r="W101">
        <v>9.61</v>
      </c>
      <c r="X101" s="2">
        <f t="shared" si="32"/>
        <v>9.61</v>
      </c>
      <c r="Y101" s="2">
        <f t="shared" si="38"/>
        <v>7.5485466396694187</v>
      </c>
    </row>
    <row r="102" spans="1:25">
      <c r="A102" s="3" t="s">
        <v>707</v>
      </c>
      <c r="B102" s="3">
        <v>3</v>
      </c>
      <c r="C102">
        <f>72.5*9.81</f>
        <v>711.22500000000002</v>
      </c>
      <c r="D102" s="44">
        <v>1.79</v>
      </c>
      <c r="E102" s="3" t="s">
        <v>53</v>
      </c>
      <c r="F102">
        <v>3.5999999999999997E-2</v>
      </c>
      <c r="G102">
        <v>564.57000000000005</v>
      </c>
      <c r="H102" s="2">
        <f>G102/C102</f>
        <v>0.79379943055994939</v>
      </c>
      <c r="I102">
        <v>0.13500000000000001</v>
      </c>
      <c r="J102">
        <v>1663.82</v>
      </c>
      <c r="K102" s="2">
        <f t="shared" si="34"/>
        <v>2.3393722099195049</v>
      </c>
      <c r="L102">
        <v>0.03</v>
      </c>
      <c r="M102">
        <v>202.76390000000001</v>
      </c>
      <c r="N102" s="2">
        <f>M102/C102</f>
        <v>0.28509107525747829</v>
      </c>
      <c r="O102">
        <v>0.13800000000000001</v>
      </c>
      <c r="P102">
        <v>1034.9231</v>
      </c>
      <c r="Q102" s="2">
        <f t="shared" si="36"/>
        <v>1.4551275616014623</v>
      </c>
      <c r="R102">
        <v>0.09</v>
      </c>
      <c r="S102">
        <v>-11.14</v>
      </c>
      <c r="T102" s="2">
        <f t="shared" si="31"/>
        <v>11.14</v>
      </c>
      <c r="U102" s="2">
        <f t="shared" si="37"/>
        <v>8.7503443877125218</v>
      </c>
      <c r="V102">
        <v>0.216</v>
      </c>
      <c r="W102">
        <v>8.73</v>
      </c>
      <c r="X102" s="2">
        <f t="shared" si="32"/>
        <v>8.73</v>
      </c>
      <c r="Y102" s="2">
        <f t="shared" si="38"/>
        <v>6.8573165623635832</v>
      </c>
    </row>
    <row r="103" spans="1:25">
      <c r="A103" s="3"/>
      <c r="B103" s="3">
        <v>3</v>
      </c>
      <c r="C103">
        <f>62*9.81</f>
        <v>608.22</v>
      </c>
      <c r="D103" s="44">
        <v>1.66</v>
      </c>
      <c r="E103" s="3" t="s">
        <v>54</v>
      </c>
      <c r="H103" s="2"/>
      <c r="K103" s="2"/>
      <c r="N103" s="2"/>
      <c r="Q103" s="2"/>
      <c r="T103" s="2"/>
      <c r="U103" s="2"/>
      <c r="X103" s="2"/>
      <c r="Y103" s="2"/>
    </row>
    <row r="104" spans="1:25">
      <c r="A104" s="3"/>
      <c r="B104" s="3">
        <v>3</v>
      </c>
      <c r="C104">
        <f>62*9.81</f>
        <v>608.22</v>
      </c>
      <c r="D104" s="44">
        <v>1.66</v>
      </c>
      <c r="E104" s="3" t="s">
        <v>54</v>
      </c>
      <c r="H104" s="2"/>
      <c r="K104" s="2"/>
      <c r="N104" s="2"/>
      <c r="Q104" s="2"/>
      <c r="T104" s="2"/>
      <c r="U104" s="2"/>
      <c r="X104" s="2"/>
      <c r="Y104" s="2"/>
    </row>
    <row r="105" spans="1:25">
      <c r="A105" s="3"/>
      <c r="B105" s="3">
        <v>3</v>
      </c>
      <c r="C105">
        <f>62*9.81</f>
        <v>608.22</v>
      </c>
      <c r="D105" s="44">
        <v>1.66</v>
      </c>
      <c r="E105" s="3" t="s">
        <v>54</v>
      </c>
      <c r="H105" s="2"/>
      <c r="K105" s="2"/>
      <c r="N105" s="2"/>
      <c r="Q105" s="2"/>
      <c r="T105" s="2"/>
      <c r="U105" s="2"/>
      <c r="X105" s="2"/>
      <c r="Y105" s="2"/>
    </row>
    <row r="106" spans="1:25">
      <c r="A106" s="3" t="s">
        <v>708</v>
      </c>
      <c r="B106" s="3">
        <v>3</v>
      </c>
      <c r="C106">
        <f>55.5*9.81</f>
        <v>544.45500000000004</v>
      </c>
      <c r="D106" s="44">
        <v>1.55</v>
      </c>
      <c r="E106" s="3" t="s">
        <v>55</v>
      </c>
      <c r="H106" s="2"/>
      <c r="I106">
        <v>0.1172</v>
      </c>
      <c r="J106">
        <v>1200.02</v>
      </c>
      <c r="K106" s="2">
        <f t="shared" ref="K106:K120" si="40">J106/C106</f>
        <v>2.2040756352682958</v>
      </c>
      <c r="L106">
        <v>2.7799999999999998E-2</v>
      </c>
      <c r="M106">
        <v>107.3603</v>
      </c>
      <c r="N106" s="2">
        <f>M106/C106</f>
        <v>0.19718856471150048</v>
      </c>
      <c r="O106">
        <v>0.20660000000000001</v>
      </c>
      <c r="P106">
        <v>626.93520000000001</v>
      </c>
      <c r="Q106" s="2">
        <f t="shared" ref="Q106:Q120" si="41">P106/C106</f>
        <v>1.1514913078215829</v>
      </c>
      <c r="R106">
        <v>8.6300000000000002E-2</v>
      </c>
      <c r="S106">
        <v>-8.17</v>
      </c>
      <c r="T106" s="2">
        <f t="shared" si="31"/>
        <v>8.17</v>
      </c>
      <c r="U106" s="2">
        <f t="shared" ref="U106:U120" si="42">ABS(T106/(C106*D106)*1000)</f>
        <v>9.6811816255438625</v>
      </c>
      <c r="V106">
        <v>0.24049999999999999</v>
      </c>
      <c r="W106">
        <v>9.44</v>
      </c>
      <c r="X106" s="2">
        <f t="shared" si="32"/>
        <v>9.44</v>
      </c>
      <c r="Y106" s="2">
        <f t="shared" ref="Y106:Y120" si="43">ABS(X106/(C106*D106)*1000)</f>
        <v>11.186089907605147</v>
      </c>
    </row>
    <row r="107" spans="1:25">
      <c r="A107" s="3" t="s">
        <v>709</v>
      </c>
      <c r="B107" s="3">
        <v>3</v>
      </c>
      <c r="C107">
        <f>55.5*9.81</f>
        <v>544.45500000000004</v>
      </c>
      <c r="D107" s="44">
        <v>1.55</v>
      </c>
      <c r="E107" s="3" t="s">
        <v>55</v>
      </c>
      <c r="H107" s="2"/>
      <c r="I107">
        <v>0.1333</v>
      </c>
      <c r="J107">
        <v>1163.45</v>
      </c>
      <c r="K107" s="2">
        <f t="shared" si="40"/>
        <v>2.1369075497515864</v>
      </c>
      <c r="L107">
        <v>3.3300000000000003E-2</v>
      </c>
      <c r="M107">
        <v>115.89879999999999</v>
      </c>
      <c r="N107" s="2">
        <f>M107/C107</f>
        <v>0.21287121984369689</v>
      </c>
      <c r="O107">
        <v>0.22</v>
      </c>
      <c r="P107">
        <v>677.60979999999995</v>
      </c>
      <c r="Q107" s="2">
        <f t="shared" si="41"/>
        <v>1.2445652992441982</v>
      </c>
      <c r="R107">
        <v>0.1067</v>
      </c>
      <c r="S107">
        <v>-8.8000000000000007</v>
      </c>
      <c r="T107" s="2">
        <f t="shared" si="31"/>
        <v>8.8000000000000007</v>
      </c>
      <c r="U107" s="2">
        <f t="shared" si="42"/>
        <v>10.427710930818359</v>
      </c>
      <c r="V107">
        <v>0.25</v>
      </c>
      <c r="W107">
        <v>6.25</v>
      </c>
      <c r="X107" s="2">
        <f t="shared" si="32"/>
        <v>6.25</v>
      </c>
      <c r="Y107" s="2">
        <f t="shared" si="43"/>
        <v>7.4060446951834917</v>
      </c>
    </row>
    <row r="108" spans="1:25">
      <c r="A108" s="3" t="s">
        <v>710</v>
      </c>
      <c r="B108" s="3">
        <v>3</v>
      </c>
      <c r="C108">
        <f>55.5*9.81</f>
        <v>544.45500000000004</v>
      </c>
      <c r="D108" s="44">
        <v>1.55</v>
      </c>
      <c r="E108" s="3" t="s">
        <v>55</v>
      </c>
      <c r="F108">
        <v>1.8499999999999999E-2</v>
      </c>
      <c r="G108">
        <v>40.61</v>
      </c>
      <c r="H108" s="2">
        <f>G108/C108</f>
        <v>7.4588349817707608E-2</v>
      </c>
      <c r="I108">
        <v>0.13569999999999999</v>
      </c>
      <c r="J108">
        <v>1256.4100000000001</v>
      </c>
      <c r="K108" s="2">
        <f t="shared" si="40"/>
        <v>2.3076470966379223</v>
      </c>
      <c r="L108">
        <v>2.7799999999999998E-2</v>
      </c>
      <c r="M108">
        <v>26.1416</v>
      </c>
      <c r="N108" s="2">
        <f>M108/C108</f>
        <v>4.8014252784894983E-2</v>
      </c>
      <c r="O108">
        <v>0.1973</v>
      </c>
      <c r="P108">
        <v>696.96590000000003</v>
      </c>
      <c r="Q108" s="2">
        <f t="shared" si="41"/>
        <v>1.2801166303918596</v>
      </c>
      <c r="R108">
        <v>0.1017</v>
      </c>
      <c r="S108">
        <v>-12.79</v>
      </c>
      <c r="T108" s="2">
        <f t="shared" si="31"/>
        <v>12.79</v>
      </c>
      <c r="U108" s="2">
        <f t="shared" si="42"/>
        <v>15.155729864223497</v>
      </c>
      <c r="V108">
        <v>0.22509999999999999</v>
      </c>
      <c r="W108">
        <v>9.7799999999999994</v>
      </c>
      <c r="X108" s="2">
        <f t="shared" si="32"/>
        <v>9.7799999999999994</v>
      </c>
      <c r="Y108" s="2">
        <f t="shared" si="43"/>
        <v>11.58897873902313</v>
      </c>
    </row>
    <row r="109" spans="1:25">
      <c r="A109" s="3" t="s">
        <v>711</v>
      </c>
      <c r="B109" s="3">
        <v>3</v>
      </c>
      <c r="C109">
        <f>97*9.81</f>
        <v>951.57</v>
      </c>
      <c r="D109" s="44">
        <v>1.75</v>
      </c>
      <c r="E109" s="3" t="s">
        <v>56</v>
      </c>
      <c r="F109">
        <v>6.2E-2</v>
      </c>
      <c r="G109">
        <v>283.76</v>
      </c>
      <c r="H109" s="2">
        <f t="shared" ref="H109:H120" si="44">G109/C109</f>
        <v>0.29820191893397224</v>
      </c>
      <c r="I109">
        <v>0.39269999999999999</v>
      </c>
      <c r="J109">
        <v>1958.45</v>
      </c>
      <c r="K109" s="2">
        <f t="shared" si="40"/>
        <v>2.0581249934319072</v>
      </c>
      <c r="L109">
        <v>0.1033</v>
      </c>
      <c r="M109">
        <v>42.161799999999999</v>
      </c>
      <c r="N109" s="2">
        <f>M109/C109</f>
        <v>4.4307617936673073E-2</v>
      </c>
      <c r="O109">
        <v>0.39779999999999999</v>
      </c>
      <c r="P109">
        <v>1073.8329000000001</v>
      </c>
      <c r="Q109" s="2">
        <f t="shared" si="41"/>
        <v>1.1284854503609825</v>
      </c>
      <c r="R109">
        <v>0.1757</v>
      </c>
      <c r="S109">
        <v>-19.45</v>
      </c>
      <c r="T109" s="2">
        <f t="shared" si="31"/>
        <v>19.45</v>
      </c>
      <c r="U109" s="2">
        <f t="shared" si="42"/>
        <v>11.679945473570744</v>
      </c>
      <c r="V109">
        <v>0.42370000000000002</v>
      </c>
      <c r="W109">
        <v>18.07</v>
      </c>
      <c r="X109" s="2">
        <f t="shared" si="32"/>
        <v>18.07</v>
      </c>
      <c r="Y109" s="2">
        <f t="shared" si="43"/>
        <v>10.851239830715855</v>
      </c>
    </row>
    <row r="110" spans="1:25">
      <c r="A110" s="3" t="s">
        <v>712</v>
      </c>
      <c r="B110" s="3">
        <v>3</v>
      </c>
      <c r="C110">
        <f>97*9.81</f>
        <v>951.57</v>
      </c>
      <c r="D110" s="44">
        <v>1.75</v>
      </c>
      <c r="E110" s="3" t="s">
        <v>56</v>
      </c>
      <c r="F110">
        <v>1.7000000000000001E-2</v>
      </c>
      <c r="G110">
        <v>365.58</v>
      </c>
      <c r="H110" s="2">
        <f t="shared" si="44"/>
        <v>0.38418613449352118</v>
      </c>
      <c r="I110">
        <v>0.442</v>
      </c>
      <c r="J110">
        <v>1822.65</v>
      </c>
      <c r="K110" s="2">
        <f t="shared" si="40"/>
        <v>1.9154134745735993</v>
      </c>
      <c r="L110">
        <v>0.17</v>
      </c>
      <c r="M110">
        <v>99.494500000000002</v>
      </c>
      <c r="N110" s="2">
        <f>M110/C110</f>
        <v>0.10455825635528652</v>
      </c>
      <c r="O110">
        <v>0.45329999999999998</v>
      </c>
      <c r="P110">
        <v>1073.6821</v>
      </c>
      <c r="Q110" s="2">
        <f t="shared" si="41"/>
        <v>1.1283269754195697</v>
      </c>
      <c r="R110">
        <v>0.1757</v>
      </c>
      <c r="S110">
        <v>-8.85</v>
      </c>
      <c r="T110" s="2">
        <f t="shared" si="31"/>
        <v>8.85</v>
      </c>
      <c r="U110" s="2">
        <f t="shared" si="42"/>
        <v>5.3145253183085392</v>
      </c>
      <c r="V110">
        <v>0.4647</v>
      </c>
      <c r="W110">
        <v>23.9</v>
      </c>
      <c r="X110" s="2">
        <f t="shared" si="32"/>
        <v>23.9</v>
      </c>
      <c r="Y110" s="2">
        <f t="shared" si="43"/>
        <v>14.352220916110065</v>
      </c>
    </row>
    <row r="111" spans="1:25">
      <c r="A111" s="3" t="s">
        <v>713</v>
      </c>
      <c r="B111" s="3">
        <v>3</v>
      </c>
      <c r="C111">
        <f>97*9.81</f>
        <v>951.57</v>
      </c>
      <c r="D111" s="44">
        <v>1.75</v>
      </c>
      <c r="E111" s="3" t="s">
        <v>56</v>
      </c>
      <c r="F111">
        <v>0.105</v>
      </c>
      <c r="G111">
        <v>355.77</v>
      </c>
      <c r="H111" s="2">
        <f t="shared" si="44"/>
        <v>0.37387685614300575</v>
      </c>
      <c r="I111">
        <v>0.38850000000000001</v>
      </c>
      <c r="J111">
        <v>1693.02</v>
      </c>
      <c r="K111" s="2">
        <f t="shared" si="40"/>
        <v>1.7791859768592955</v>
      </c>
      <c r="L111">
        <v>9.98E-2</v>
      </c>
      <c r="M111">
        <v>86.235399999999998</v>
      </c>
      <c r="N111" s="2">
        <f t="shared" ref="N111:N119" si="45">M111/C111</f>
        <v>9.0624336622634166E-2</v>
      </c>
      <c r="O111">
        <v>0.38850000000000001</v>
      </c>
      <c r="P111">
        <v>908.76089999999999</v>
      </c>
      <c r="Q111" s="2">
        <f t="shared" si="41"/>
        <v>0.95501213783536676</v>
      </c>
      <c r="R111">
        <v>0.14180000000000001</v>
      </c>
      <c r="S111">
        <v>-7.61</v>
      </c>
      <c r="T111" s="2">
        <f t="shared" si="31"/>
        <v>7.61</v>
      </c>
      <c r="U111" s="2">
        <f t="shared" si="42"/>
        <v>4.569891262409941</v>
      </c>
      <c r="V111">
        <v>0.21529999999999999</v>
      </c>
      <c r="W111">
        <v>-10.45</v>
      </c>
      <c r="X111" s="2">
        <f t="shared" si="32"/>
        <v>10.45</v>
      </c>
      <c r="Y111" s="2">
        <f t="shared" si="43"/>
        <v>6.2753434549518907</v>
      </c>
    </row>
    <row r="112" spans="1:25">
      <c r="A112" s="3" t="s">
        <v>714</v>
      </c>
      <c r="B112" s="3">
        <v>3</v>
      </c>
      <c r="C112">
        <f>88*9.81</f>
        <v>863.28000000000009</v>
      </c>
      <c r="D112" s="44">
        <v>1.81</v>
      </c>
      <c r="E112" s="3" t="s">
        <v>57</v>
      </c>
      <c r="F112">
        <v>1.38E-2</v>
      </c>
      <c r="G112">
        <v>327.41000000000003</v>
      </c>
      <c r="H112" s="2">
        <f t="shared" si="44"/>
        <v>0.37926281160226111</v>
      </c>
      <c r="I112">
        <v>0.56030000000000002</v>
      </c>
      <c r="J112">
        <v>1502.5</v>
      </c>
      <c r="K112" s="2">
        <f t="shared" si="40"/>
        <v>1.7404550088036326</v>
      </c>
      <c r="L112">
        <v>0.2006</v>
      </c>
      <c r="M112">
        <v>69.058000000000007</v>
      </c>
      <c r="N112" s="2">
        <f t="shared" si="45"/>
        <v>7.9994903160040778E-2</v>
      </c>
      <c r="O112">
        <v>0.58789999999999998</v>
      </c>
      <c r="P112">
        <v>891.10019999999997</v>
      </c>
      <c r="Q112" s="2">
        <f t="shared" si="41"/>
        <v>1.0322261606894634</v>
      </c>
      <c r="R112">
        <v>0.2006</v>
      </c>
      <c r="S112">
        <v>3.61</v>
      </c>
      <c r="T112" s="2">
        <f t="shared" si="31"/>
        <v>3.61</v>
      </c>
      <c r="U112" s="2">
        <f t="shared" si="42"/>
        <v>2.3103455867407408</v>
      </c>
      <c r="V112">
        <v>0.6018</v>
      </c>
      <c r="W112">
        <v>19.5</v>
      </c>
      <c r="X112" s="2">
        <f t="shared" si="32"/>
        <v>19.5</v>
      </c>
      <c r="Y112" s="2">
        <f t="shared" si="43"/>
        <v>12.479706077962449</v>
      </c>
    </row>
    <row r="113" spans="1:25">
      <c r="A113" s="3" t="s">
        <v>715</v>
      </c>
      <c r="B113" s="3">
        <v>3</v>
      </c>
      <c r="C113">
        <f>88*9.81</f>
        <v>863.28000000000009</v>
      </c>
      <c r="D113" s="44">
        <v>1.81</v>
      </c>
      <c r="E113" s="3" t="s">
        <v>57</v>
      </c>
      <c r="F113">
        <v>1.4E-2</v>
      </c>
      <c r="G113">
        <v>338.36</v>
      </c>
      <c r="H113" s="2">
        <f t="shared" si="44"/>
        <v>0.39194699286442403</v>
      </c>
      <c r="I113">
        <v>0.53900000000000003</v>
      </c>
      <c r="J113">
        <v>1578.35</v>
      </c>
      <c r="K113" s="2">
        <f t="shared" si="40"/>
        <v>1.8283175794643682</v>
      </c>
      <c r="L113">
        <v>1.4E-2</v>
      </c>
      <c r="M113">
        <v>34.3461</v>
      </c>
      <c r="N113" s="2">
        <f t="shared" si="45"/>
        <v>3.9785585209897133E-2</v>
      </c>
      <c r="O113">
        <v>0.59499999999999997</v>
      </c>
      <c r="P113">
        <v>880.60360000000003</v>
      </c>
      <c r="Q113" s="2">
        <f t="shared" si="41"/>
        <v>1.0200671856176442</v>
      </c>
      <c r="R113">
        <v>1.4E-2</v>
      </c>
      <c r="S113">
        <v>2.69</v>
      </c>
      <c r="T113" s="2">
        <f t="shared" si="31"/>
        <v>2.69</v>
      </c>
      <c r="U113" s="2">
        <f t="shared" si="42"/>
        <v>1.7215594538317429</v>
      </c>
      <c r="V113">
        <v>0.59499999999999997</v>
      </c>
      <c r="W113">
        <v>27.88</v>
      </c>
      <c r="X113" s="2">
        <f t="shared" si="32"/>
        <v>27.88</v>
      </c>
      <c r="Y113" s="2">
        <f t="shared" si="43"/>
        <v>17.842779766850928</v>
      </c>
    </row>
    <row r="114" spans="1:25">
      <c r="A114" s="3" t="s">
        <v>716</v>
      </c>
      <c r="B114" s="3">
        <v>3</v>
      </c>
      <c r="C114">
        <f>88*9.81</f>
        <v>863.28000000000009</v>
      </c>
      <c r="D114" s="44">
        <v>1.81</v>
      </c>
      <c r="E114" s="3" t="s">
        <v>57</v>
      </c>
      <c r="F114">
        <v>1.7500000000000002E-2</v>
      </c>
      <c r="G114">
        <v>287.49</v>
      </c>
      <c r="H114" s="2">
        <f t="shared" si="44"/>
        <v>0.33302057269947177</v>
      </c>
      <c r="I114">
        <v>0.42</v>
      </c>
      <c r="J114">
        <v>1579.47</v>
      </c>
      <c r="K114" s="2">
        <f t="shared" si="40"/>
        <v>1.8296149569085347</v>
      </c>
      <c r="L114">
        <v>2.3300000000000001E-2</v>
      </c>
      <c r="M114">
        <v>22.385100000000001</v>
      </c>
      <c r="N114" s="2">
        <f t="shared" si="45"/>
        <v>2.5930289129830413E-2</v>
      </c>
      <c r="O114">
        <v>0.49580000000000002</v>
      </c>
      <c r="P114">
        <v>826.66800000000001</v>
      </c>
      <c r="Q114" s="2">
        <f t="shared" si="41"/>
        <v>0.95758965804837359</v>
      </c>
      <c r="R114">
        <v>1.7500000000000002E-2</v>
      </c>
      <c r="S114">
        <v>-1.62</v>
      </c>
      <c r="T114" s="2">
        <f t="shared" si="31"/>
        <v>1.62</v>
      </c>
      <c r="U114" s="2">
        <f t="shared" si="42"/>
        <v>1.0367755818614959</v>
      </c>
      <c r="V114">
        <v>0.49580000000000002</v>
      </c>
      <c r="W114">
        <v>19.07</v>
      </c>
      <c r="X114" s="2">
        <f t="shared" si="32"/>
        <v>19.07</v>
      </c>
      <c r="Y114" s="2">
        <f t="shared" si="43"/>
        <v>12.2045125593202</v>
      </c>
    </row>
    <row r="115" spans="1:25">
      <c r="A115" s="3" t="s">
        <v>717</v>
      </c>
      <c r="B115" s="3">
        <v>3</v>
      </c>
      <c r="C115">
        <f>115.5*9.81</f>
        <v>1133.0550000000001</v>
      </c>
      <c r="D115" s="44">
        <v>2.02</v>
      </c>
      <c r="E115" s="3" t="s">
        <v>58</v>
      </c>
      <c r="F115">
        <v>6.5199999999999994E-2</v>
      </c>
      <c r="G115">
        <v>2902.64</v>
      </c>
      <c r="H115" s="2">
        <f t="shared" si="44"/>
        <v>2.5617820847178643</v>
      </c>
      <c r="I115">
        <v>0.1502</v>
      </c>
      <c r="J115">
        <v>2560.52</v>
      </c>
      <c r="K115" s="2">
        <f t="shared" si="40"/>
        <v>2.2598373424061498</v>
      </c>
      <c r="L115">
        <v>6.2300000000000001E-2</v>
      </c>
      <c r="M115">
        <v>1607.663</v>
      </c>
      <c r="N115" s="2">
        <f t="shared" si="45"/>
        <v>1.4188746353883968</v>
      </c>
      <c r="O115">
        <v>0.153</v>
      </c>
      <c r="P115">
        <v>1668.4422</v>
      </c>
      <c r="Q115" s="2">
        <f t="shared" si="41"/>
        <v>1.4725165150853223</v>
      </c>
      <c r="R115">
        <v>9.6299999999999997E-2</v>
      </c>
      <c r="S115">
        <v>-23.71</v>
      </c>
      <c r="T115" s="2">
        <f t="shared" si="31"/>
        <v>23.71</v>
      </c>
      <c r="U115" s="2">
        <f t="shared" si="42"/>
        <v>10.359270964230543</v>
      </c>
      <c r="V115">
        <v>0.1898</v>
      </c>
      <c r="W115">
        <v>2.79</v>
      </c>
      <c r="X115" s="2">
        <f t="shared" si="32"/>
        <v>2.79</v>
      </c>
      <c r="Y115" s="2">
        <f t="shared" si="43"/>
        <v>1.2189947697259897</v>
      </c>
    </row>
    <row r="116" spans="1:25">
      <c r="A116" s="3" t="s">
        <v>718</v>
      </c>
      <c r="B116" s="3">
        <v>3</v>
      </c>
      <c r="C116">
        <f>115.5*9.81</f>
        <v>1133.0550000000001</v>
      </c>
      <c r="D116" s="44">
        <v>2.02</v>
      </c>
      <c r="E116" s="3" t="s">
        <v>58</v>
      </c>
      <c r="F116">
        <v>7.8799999999999995E-2</v>
      </c>
      <c r="G116">
        <v>2491.84</v>
      </c>
      <c r="H116" s="2">
        <f t="shared" si="44"/>
        <v>2.1992224561031901</v>
      </c>
      <c r="I116">
        <v>0.1633</v>
      </c>
      <c r="J116">
        <v>2409.42</v>
      </c>
      <c r="K116" s="2">
        <f t="shared" si="40"/>
        <v>2.1264810622608787</v>
      </c>
      <c r="L116">
        <v>7.8799999999999995E-2</v>
      </c>
      <c r="M116">
        <v>1338.5614</v>
      </c>
      <c r="N116" s="2">
        <f t="shared" si="45"/>
        <v>1.1813737197223435</v>
      </c>
      <c r="O116">
        <v>0.1721</v>
      </c>
      <c r="P116">
        <v>1526.6858999999999</v>
      </c>
      <c r="Q116" s="2">
        <f t="shared" si="41"/>
        <v>1.3474067013516553</v>
      </c>
      <c r="R116">
        <v>7.0000000000000007E-2</v>
      </c>
      <c r="S116">
        <v>-21.78</v>
      </c>
      <c r="T116" s="2">
        <f t="shared" si="31"/>
        <v>21.78</v>
      </c>
      <c r="U116" s="2">
        <f t="shared" si="42"/>
        <v>9.5160236862480474</v>
      </c>
      <c r="V116">
        <v>0.1079</v>
      </c>
      <c r="W116">
        <v>-28.11</v>
      </c>
      <c r="X116" s="2">
        <f t="shared" si="32"/>
        <v>28.11</v>
      </c>
      <c r="Y116" s="2">
        <f t="shared" si="43"/>
        <v>12.281699991755401</v>
      </c>
    </row>
    <row r="117" spans="1:25">
      <c r="A117" s="3" t="s">
        <v>719</v>
      </c>
      <c r="B117" s="3">
        <v>3</v>
      </c>
      <c r="C117">
        <f>115.5*9.81</f>
        <v>1133.0550000000001</v>
      </c>
      <c r="D117" s="44">
        <v>2.02</v>
      </c>
      <c r="E117" s="3" t="s">
        <v>58</v>
      </c>
      <c r="F117">
        <v>7.8799999999999995E-2</v>
      </c>
      <c r="G117">
        <v>2602.66</v>
      </c>
      <c r="H117" s="2">
        <f t="shared" si="44"/>
        <v>2.2970288291389207</v>
      </c>
      <c r="I117">
        <v>0.1575</v>
      </c>
      <c r="J117">
        <v>2321.4699999999998</v>
      </c>
      <c r="K117" s="2">
        <f t="shared" si="40"/>
        <v>2.0488590580333699</v>
      </c>
      <c r="L117">
        <v>7.8799999999999995E-2</v>
      </c>
      <c r="M117">
        <v>1518.1855</v>
      </c>
      <c r="N117" s="2">
        <f t="shared" si="45"/>
        <v>1.3399045059595518</v>
      </c>
      <c r="O117">
        <v>0.16039999999999999</v>
      </c>
      <c r="P117">
        <v>1592.1389999999999</v>
      </c>
      <c r="Q117" s="2">
        <f t="shared" si="41"/>
        <v>1.4051736235222472</v>
      </c>
      <c r="R117">
        <v>6.13E-2</v>
      </c>
      <c r="S117">
        <v>-20.72</v>
      </c>
      <c r="T117" s="2">
        <f t="shared" si="31"/>
        <v>20.72</v>
      </c>
      <c r="U117" s="2">
        <f t="shared" si="42"/>
        <v>9.0528930568897881</v>
      </c>
      <c r="V117">
        <v>0.1108</v>
      </c>
      <c r="W117">
        <v>-22.57</v>
      </c>
      <c r="X117" s="2">
        <f t="shared" si="32"/>
        <v>22.57</v>
      </c>
      <c r="Y117" s="2">
        <f t="shared" si="43"/>
        <v>9.8611870798263759</v>
      </c>
    </row>
    <row r="118" spans="1:25">
      <c r="A118" s="3" t="s">
        <v>720</v>
      </c>
      <c r="B118" s="3">
        <v>3</v>
      </c>
      <c r="C118">
        <f>99*9.91</f>
        <v>981.09</v>
      </c>
      <c r="D118" s="45">
        <v>1.87</v>
      </c>
      <c r="E118" s="3" t="s">
        <v>59</v>
      </c>
      <c r="F118">
        <v>0.13070000000000001</v>
      </c>
      <c r="G118">
        <v>1359.01</v>
      </c>
      <c r="H118" s="2">
        <f t="shared" si="44"/>
        <v>1.385204211642153</v>
      </c>
      <c r="I118">
        <v>0.308</v>
      </c>
      <c r="J118">
        <v>1675.4</v>
      </c>
      <c r="K118" s="2">
        <f t="shared" si="40"/>
        <v>1.7076924645037663</v>
      </c>
      <c r="L118">
        <v>9.8000000000000004E-2</v>
      </c>
      <c r="M118">
        <v>466.70190000000002</v>
      </c>
      <c r="N118" s="2">
        <f t="shared" si="45"/>
        <v>0.47569733663578267</v>
      </c>
      <c r="O118">
        <v>0.33600000000000002</v>
      </c>
      <c r="P118">
        <v>983.99390000000005</v>
      </c>
      <c r="Q118" s="2">
        <f t="shared" si="41"/>
        <v>1.0029598711637058</v>
      </c>
      <c r="R118">
        <v>7.4700000000000003E-2</v>
      </c>
      <c r="S118">
        <v>19.579999999999998</v>
      </c>
      <c r="T118" s="2">
        <f t="shared" si="31"/>
        <v>19.579999999999998</v>
      </c>
      <c r="U118" s="2">
        <f t="shared" si="42"/>
        <v>10.672403383271787</v>
      </c>
      <c r="V118">
        <v>0.36870000000000003</v>
      </c>
      <c r="W118">
        <v>15.39</v>
      </c>
      <c r="X118" s="2">
        <f t="shared" si="32"/>
        <v>15.39</v>
      </c>
      <c r="Y118" s="2">
        <f t="shared" si="43"/>
        <v>8.3885744672396729</v>
      </c>
    </row>
    <row r="119" spans="1:25">
      <c r="A119" s="3" t="s">
        <v>721</v>
      </c>
      <c r="B119" s="3">
        <v>3</v>
      </c>
      <c r="C119">
        <f>99*9.91</f>
        <v>981.09</v>
      </c>
      <c r="D119" s="45">
        <v>1.87</v>
      </c>
      <c r="E119" s="3" t="s">
        <v>59</v>
      </c>
      <c r="F119">
        <v>0.115</v>
      </c>
      <c r="G119">
        <v>1742.2</v>
      </c>
      <c r="H119" s="2">
        <f t="shared" si="44"/>
        <v>1.7757799997961452</v>
      </c>
      <c r="I119">
        <v>0.26069999999999999</v>
      </c>
      <c r="J119">
        <v>1636.04</v>
      </c>
      <c r="K119" s="2">
        <f t="shared" si="40"/>
        <v>1.6675738209542448</v>
      </c>
      <c r="L119">
        <v>0.1303</v>
      </c>
      <c r="M119">
        <v>776.97019999999998</v>
      </c>
      <c r="N119" s="2">
        <f t="shared" si="45"/>
        <v>0.79194589691057904</v>
      </c>
      <c r="O119">
        <v>0.28370000000000001</v>
      </c>
      <c r="P119">
        <v>1081.9473</v>
      </c>
      <c r="Q119" s="2">
        <f t="shared" si="41"/>
        <v>1.1028012720545515</v>
      </c>
      <c r="R119">
        <v>0.10730000000000001</v>
      </c>
      <c r="S119">
        <v>-22.29</v>
      </c>
      <c r="T119" s="2">
        <f t="shared" si="31"/>
        <v>22.29</v>
      </c>
      <c r="U119" s="2">
        <f t="shared" si="42"/>
        <v>12.149533780037187</v>
      </c>
      <c r="V119">
        <v>0.31430000000000002</v>
      </c>
      <c r="W119">
        <v>21.27</v>
      </c>
      <c r="X119" s="2">
        <f t="shared" si="32"/>
        <v>21.27</v>
      </c>
      <c r="Y119" s="2">
        <f t="shared" si="43"/>
        <v>11.593565881623642</v>
      </c>
    </row>
    <row r="120" spans="1:25">
      <c r="A120" s="3" t="s">
        <v>722</v>
      </c>
      <c r="B120" s="3">
        <v>3</v>
      </c>
      <c r="C120">
        <f>99*9.91</f>
        <v>981.09</v>
      </c>
      <c r="D120" s="45">
        <v>1.87</v>
      </c>
      <c r="E120" s="3" t="s">
        <v>59</v>
      </c>
      <c r="F120">
        <v>0.1042</v>
      </c>
      <c r="G120">
        <v>1517.79</v>
      </c>
      <c r="H120" s="2">
        <f t="shared" si="44"/>
        <v>1.5470446136440081</v>
      </c>
      <c r="I120">
        <v>0.25</v>
      </c>
      <c r="J120">
        <v>1662.41</v>
      </c>
      <c r="K120" s="2">
        <f t="shared" si="40"/>
        <v>1.6944520890030477</v>
      </c>
      <c r="L120">
        <v>0.1208</v>
      </c>
      <c r="M120">
        <v>578.66980000000001</v>
      </c>
      <c r="N120" s="2">
        <f>M120/C120</f>
        <v>0.58982335973254241</v>
      </c>
      <c r="O120">
        <v>0.30830000000000002</v>
      </c>
      <c r="P120">
        <v>908.2527</v>
      </c>
      <c r="Q120" s="2">
        <f t="shared" si="41"/>
        <v>0.92575879888695223</v>
      </c>
      <c r="R120">
        <v>5.4199999999999998E-2</v>
      </c>
      <c r="S120">
        <v>14.5</v>
      </c>
      <c r="T120" s="2">
        <f t="shared" si="31"/>
        <v>14.5</v>
      </c>
      <c r="U120" s="2">
        <f t="shared" si="42"/>
        <v>7.9034652225455009</v>
      </c>
      <c r="V120">
        <v>0.33329999999999999</v>
      </c>
      <c r="W120">
        <v>25.77</v>
      </c>
      <c r="X120" s="2">
        <f t="shared" si="32"/>
        <v>25.77</v>
      </c>
      <c r="Y120" s="2">
        <f t="shared" si="43"/>
        <v>14.046365433448107</v>
      </c>
    </row>
    <row r="121" spans="1:25">
      <c r="A121" s="3"/>
    </row>
    <row r="122" spans="1:25">
      <c r="A122" s="3" t="s">
        <v>723</v>
      </c>
    </row>
    <row r="123" spans="1:25" hidden="1">
      <c r="B123" s="3">
        <v>1</v>
      </c>
      <c r="C123" s="3"/>
      <c r="D123" s="3"/>
      <c r="E123" s="3" t="s">
        <v>48</v>
      </c>
      <c r="F123">
        <f t="shared" ref="F123:Y123" si="46">AVERAGE(F4:F6)</f>
        <v>0.10276666666666667</v>
      </c>
      <c r="G123">
        <f t="shared" si="46"/>
        <v>1294.7566666666667</v>
      </c>
      <c r="H123">
        <f t="shared" si="46"/>
        <v>1.615463284244796</v>
      </c>
      <c r="I123">
        <f t="shared" si="46"/>
        <v>0.20593333333333333</v>
      </c>
      <c r="J123">
        <f t="shared" si="46"/>
        <v>1405.6466666666668</v>
      </c>
      <c r="K123">
        <f t="shared" si="46"/>
        <v>1.7538203425259447</v>
      </c>
      <c r="O123">
        <f t="shared" si="46"/>
        <v>0.24193333333333333</v>
      </c>
      <c r="P123">
        <f t="shared" si="46"/>
        <v>724.48590000000002</v>
      </c>
      <c r="Q123">
        <f t="shared" si="46"/>
        <v>0.9039384785839143</v>
      </c>
      <c r="R123">
        <f t="shared" si="46"/>
        <v>9.6666666666666679E-2</v>
      </c>
      <c r="S123">
        <f t="shared" si="46"/>
        <v>-14.593333333333334</v>
      </c>
      <c r="T123">
        <f t="shared" si="46"/>
        <v>14.593333333333334</v>
      </c>
      <c r="U123">
        <f t="shared" si="46"/>
        <v>10.464396582904598</v>
      </c>
      <c r="V123">
        <f t="shared" si="46"/>
        <v>0.28776666666666667</v>
      </c>
      <c r="W123">
        <f t="shared" si="46"/>
        <v>11.263333333333334</v>
      </c>
      <c r="X123">
        <f t="shared" si="46"/>
        <v>11.263333333333334</v>
      </c>
      <c r="Y123">
        <f t="shared" si="46"/>
        <v>8.0765637399805019</v>
      </c>
    </row>
    <row r="124" spans="1:25">
      <c r="B124" s="3">
        <v>1</v>
      </c>
      <c r="C124" s="3"/>
      <c r="D124" s="3"/>
      <c r="E124" s="3" t="s">
        <v>49</v>
      </c>
      <c r="F124">
        <f t="shared" ref="F124:Y124" si="47">AVERAGE(F7:F9)</f>
        <v>4.6699999999999998E-2</v>
      </c>
      <c r="G124">
        <f t="shared" si="47"/>
        <v>1499.14</v>
      </c>
      <c r="H124">
        <f t="shared" si="47"/>
        <v>2.0240732864829103</v>
      </c>
      <c r="I124">
        <f t="shared" si="47"/>
        <v>0.1721</v>
      </c>
      <c r="J124">
        <f t="shared" si="47"/>
        <v>1462.87</v>
      </c>
      <c r="K124">
        <f t="shared" si="47"/>
        <v>1.9751031181859295</v>
      </c>
      <c r="L124">
        <f t="shared" si="47"/>
        <v>2.3300000000000001E-2</v>
      </c>
      <c r="M124">
        <f t="shared" si="47"/>
        <v>480.27760000000006</v>
      </c>
      <c r="N124">
        <f t="shared" si="47"/>
        <v>0.64844981806644109</v>
      </c>
      <c r="O124">
        <f t="shared" si="47"/>
        <v>0.18959999999999999</v>
      </c>
      <c r="P124">
        <f t="shared" si="47"/>
        <v>694.07330000000002</v>
      </c>
      <c r="Q124">
        <f t="shared" si="47"/>
        <v>0.93710742518446499</v>
      </c>
      <c r="R124">
        <f t="shared" si="47"/>
        <v>2.63E-2</v>
      </c>
      <c r="S124">
        <f t="shared" si="47"/>
        <v>6.63</v>
      </c>
      <c r="T124">
        <f t="shared" si="47"/>
        <v>6.63</v>
      </c>
      <c r="U124">
        <f t="shared" si="47"/>
        <v>5.0289528878136176</v>
      </c>
      <c r="V124">
        <f t="shared" si="47"/>
        <v>0.22750000000000001</v>
      </c>
      <c r="W124">
        <f t="shared" si="47"/>
        <v>18.68</v>
      </c>
      <c r="X124">
        <f t="shared" si="47"/>
        <v>18.68</v>
      </c>
      <c r="Y124">
        <f t="shared" si="47"/>
        <v>14.169055798545758</v>
      </c>
    </row>
    <row r="125" spans="1:25">
      <c r="B125" s="3">
        <v>1</v>
      </c>
      <c r="C125" s="3"/>
      <c r="D125" s="3"/>
      <c r="E125" s="3" t="s">
        <v>50</v>
      </c>
      <c r="F125">
        <f t="shared" ref="F125:Y125" si="48">AVERAGE(F10:F12)</f>
        <v>6.7066666666666663E-2</v>
      </c>
      <c r="G125">
        <f t="shared" si="48"/>
        <v>1401.8133333333333</v>
      </c>
      <c r="H125">
        <f t="shared" si="48"/>
        <v>1.9846717257522555</v>
      </c>
      <c r="I125">
        <f t="shared" si="48"/>
        <v>0.21663333333333334</v>
      </c>
      <c r="J125">
        <f t="shared" si="48"/>
        <v>1443.51</v>
      </c>
      <c r="K125">
        <f t="shared" si="48"/>
        <v>2.0437054026503567</v>
      </c>
      <c r="L125">
        <f t="shared" si="48"/>
        <v>7.3499999999999996E-2</v>
      </c>
      <c r="M125">
        <f t="shared" si="48"/>
        <v>640.81533333333334</v>
      </c>
      <c r="N125">
        <f t="shared" si="48"/>
        <v>0.90725922150488925</v>
      </c>
      <c r="O125">
        <f t="shared" si="48"/>
        <v>0.23170000000000002</v>
      </c>
      <c r="P125">
        <f t="shared" si="48"/>
        <v>932.01906666666673</v>
      </c>
      <c r="Q125">
        <f t="shared" si="48"/>
        <v>1.3195422282629214</v>
      </c>
      <c r="R125">
        <f t="shared" si="48"/>
        <v>6.5233333333333324E-2</v>
      </c>
      <c r="S125">
        <f t="shared" si="48"/>
        <v>8.6666666666667183E-2</v>
      </c>
      <c r="T125">
        <f t="shared" si="48"/>
        <v>12.173333333333332</v>
      </c>
      <c r="U125">
        <f t="shared" si="48"/>
        <v>10.138158785997126</v>
      </c>
      <c r="V125">
        <f t="shared" si="48"/>
        <v>0.23279999999999998</v>
      </c>
      <c r="W125">
        <f t="shared" si="48"/>
        <v>1.2833333333333339</v>
      </c>
      <c r="X125">
        <f t="shared" si="48"/>
        <v>15.196666666666667</v>
      </c>
      <c r="Y125">
        <f t="shared" si="48"/>
        <v>12.656042142760377</v>
      </c>
    </row>
    <row r="126" spans="1:25" hidden="1">
      <c r="B126" s="3">
        <v>1</v>
      </c>
      <c r="C126" s="3"/>
      <c r="D126" s="3"/>
      <c r="E126" s="3" t="s">
        <v>51</v>
      </c>
      <c r="F126">
        <f t="shared" ref="F126:Y126" si="49">AVERAGE(F13:F15)</f>
        <v>0.1741</v>
      </c>
      <c r="G126">
        <f t="shared" si="49"/>
        <v>541.64666666666665</v>
      </c>
      <c r="H126">
        <f t="shared" si="49"/>
        <v>0.70786830114047239</v>
      </c>
      <c r="I126">
        <f t="shared" si="49"/>
        <v>0.74053333333333315</v>
      </c>
      <c r="J126">
        <f t="shared" si="49"/>
        <v>901.08333333333337</v>
      </c>
      <c r="K126">
        <f t="shared" si="49"/>
        <v>1.1776096256218578</v>
      </c>
      <c r="L126">
        <f t="shared" si="49"/>
        <v>0.17710000000000001</v>
      </c>
      <c r="M126">
        <f t="shared" si="49"/>
        <v>45.830800000000004</v>
      </c>
      <c r="N126">
        <f t="shared" si="49"/>
        <v>5.989544943673384E-2</v>
      </c>
      <c r="O126">
        <f t="shared" si="49"/>
        <v>0.76230000000000009</v>
      </c>
      <c r="P126">
        <f t="shared" si="49"/>
        <v>228.82726666666667</v>
      </c>
      <c r="Q126">
        <f t="shared" si="49"/>
        <v>0.29905024525819629</v>
      </c>
      <c r="R126">
        <f t="shared" si="49"/>
        <v>0.308</v>
      </c>
      <c r="S126">
        <f t="shared" si="49"/>
        <v>-1.03</v>
      </c>
      <c r="T126">
        <f t="shared" si="49"/>
        <v>2.1966666666666668</v>
      </c>
      <c r="U126">
        <f t="shared" si="49"/>
        <v>1.5948801201944252</v>
      </c>
      <c r="V126">
        <f t="shared" si="49"/>
        <v>0.76169999999999993</v>
      </c>
      <c r="W126">
        <f t="shared" si="49"/>
        <v>3.8400000000000012</v>
      </c>
      <c r="X126">
        <f t="shared" si="49"/>
        <v>10.413333333333334</v>
      </c>
      <c r="Y126">
        <f t="shared" si="49"/>
        <v>7.5605546213769115</v>
      </c>
    </row>
    <row r="127" spans="1:25" hidden="1">
      <c r="B127" s="3">
        <v>1</v>
      </c>
      <c r="C127" s="3"/>
      <c r="D127" s="3"/>
      <c r="E127" s="3" t="s">
        <v>90</v>
      </c>
    </row>
    <row r="128" spans="1:25">
      <c r="B128" s="3">
        <v>1</v>
      </c>
      <c r="C128" s="3"/>
      <c r="D128" s="3"/>
      <c r="E128" s="3" t="s">
        <v>52</v>
      </c>
      <c r="F128">
        <f t="shared" ref="F128:Y128" si="50">AVERAGE(F19:F21)</f>
        <v>7.7299999999999994E-2</v>
      </c>
      <c r="G128">
        <f t="shared" si="50"/>
        <v>847.38666666666666</v>
      </c>
      <c r="H128">
        <f t="shared" si="50"/>
        <v>1.2892520070392177</v>
      </c>
      <c r="I128">
        <f t="shared" si="50"/>
        <v>0.2681</v>
      </c>
      <c r="J128">
        <f t="shared" si="50"/>
        <v>1032.52</v>
      </c>
      <c r="K128">
        <f t="shared" si="50"/>
        <v>1.5709221476714286</v>
      </c>
      <c r="L128">
        <f t="shared" si="50"/>
        <v>0.02</v>
      </c>
      <c r="M128">
        <f t="shared" si="50"/>
        <v>310.80919999999998</v>
      </c>
      <c r="N128">
        <f t="shared" si="50"/>
        <v>0.47287902992681857</v>
      </c>
      <c r="O128">
        <f t="shared" si="50"/>
        <v>0.30703333333333332</v>
      </c>
      <c r="P128">
        <f t="shared" si="50"/>
        <v>597.77243333333331</v>
      </c>
      <c r="Q128">
        <f t="shared" si="50"/>
        <v>0.90947773872736215</v>
      </c>
      <c r="R128">
        <f t="shared" si="50"/>
        <v>7.8666666666666663E-2</v>
      </c>
      <c r="S128">
        <f t="shared" si="50"/>
        <v>-17.743333333333336</v>
      </c>
      <c r="T128">
        <f t="shared" si="50"/>
        <v>17.743333333333336</v>
      </c>
      <c r="U128">
        <f t="shared" si="50"/>
        <v>15.081285807252101</v>
      </c>
      <c r="V128">
        <f t="shared" si="50"/>
        <v>0.22063333333333335</v>
      </c>
      <c r="W128">
        <f t="shared" si="50"/>
        <v>-5.913333333333334</v>
      </c>
      <c r="X128">
        <f t="shared" si="50"/>
        <v>15.299999999999999</v>
      </c>
      <c r="Y128">
        <f t="shared" si="50"/>
        <v>13.004527870615656</v>
      </c>
    </row>
    <row r="129" spans="2:25">
      <c r="B129" s="3">
        <v>1</v>
      </c>
      <c r="C129" s="3"/>
      <c r="D129" s="3"/>
      <c r="E129" s="3" t="s">
        <v>53</v>
      </c>
      <c r="F129">
        <f t="shared" ref="F129:Y129" si="51">AVERAGE(F22:F24)</f>
        <v>8.43E-2</v>
      </c>
      <c r="G129">
        <f t="shared" si="51"/>
        <v>1399.78</v>
      </c>
      <c r="H129">
        <f t="shared" si="51"/>
        <v>1.9681254174136174</v>
      </c>
      <c r="I129">
        <f t="shared" si="51"/>
        <v>0.19373333333333334</v>
      </c>
      <c r="J129">
        <f t="shared" si="51"/>
        <v>1267.3466666666666</v>
      </c>
      <c r="K129">
        <f t="shared" si="51"/>
        <v>1.7819208642365869</v>
      </c>
      <c r="L129">
        <f t="shared" si="51"/>
        <v>5.4299999999999994E-2</v>
      </c>
      <c r="M129">
        <f t="shared" si="51"/>
        <v>313.9745666666667</v>
      </c>
      <c r="N129">
        <f t="shared" si="51"/>
        <v>0.44145603243230574</v>
      </c>
      <c r="O129">
        <f t="shared" si="51"/>
        <v>0.28473333333333334</v>
      </c>
      <c r="P129">
        <f t="shared" si="51"/>
        <v>748.94420000000002</v>
      </c>
      <c r="Q129">
        <f t="shared" si="51"/>
        <v>1.0530341312524165</v>
      </c>
      <c r="R129">
        <f t="shared" si="51"/>
        <v>9.5199999999999993E-2</v>
      </c>
      <c r="S129">
        <f t="shared" si="51"/>
        <v>-19.813333333333333</v>
      </c>
      <c r="T129">
        <f t="shared" si="51"/>
        <v>19.813333333333333</v>
      </c>
      <c r="U129">
        <f t="shared" si="51"/>
        <v>15.563149922370803</v>
      </c>
      <c r="V129">
        <f t="shared" si="51"/>
        <v>0.21906666666666666</v>
      </c>
      <c r="W129">
        <f t="shared" si="51"/>
        <v>-8.6066666666666674</v>
      </c>
      <c r="X129">
        <f t="shared" si="51"/>
        <v>13.753333333333332</v>
      </c>
      <c r="Y129">
        <f t="shared" si="51"/>
        <v>10.803088253651067</v>
      </c>
    </row>
    <row r="130" spans="2:25" hidden="1">
      <c r="B130" s="3">
        <v>1</v>
      </c>
      <c r="C130" s="3"/>
      <c r="D130" s="3"/>
      <c r="E130" s="3" t="s">
        <v>54</v>
      </c>
      <c r="F130">
        <f t="shared" ref="F130:Y130" si="52">AVERAGE(F26:F28)</f>
        <v>0.1013</v>
      </c>
      <c r="G130">
        <f t="shared" si="52"/>
        <v>311.54000000000002</v>
      </c>
      <c r="H130">
        <f t="shared" si="52"/>
        <v>0.51221597448291734</v>
      </c>
      <c r="I130">
        <f t="shared" si="52"/>
        <v>0.32419999999999999</v>
      </c>
      <c r="J130">
        <f t="shared" si="52"/>
        <v>957.21999999999991</v>
      </c>
      <c r="K130">
        <f t="shared" si="52"/>
        <v>1.6395740714572717</v>
      </c>
      <c r="L130">
        <f t="shared" si="52"/>
        <v>6.1566666666666679E-2</v>
      </c>
      <c r="M130">
        <f t="shared" si="52"/>
        <v>45.208833333333331</v>
      </c>
      <c r="N130">
        <f t="shared" si="52"/>
        <v>7.864843584829774E-2</v>
      </c>
      <c r="O130">
        <f t="shared" si="52"/>
        <v>0.37236666666666668</v>
      </c>
      <c r="P130">
        <f t="shared" si="52"/>
        <v>574.18153333333339</v>
      </c>
      <c r="Q130">
        <f t="shared" si="52"/>
        <v>0.98697412318108768</v>
      </c>
      <c r="R130">
        <f t="shared" si="52"/>
        <v>4.9333333333333333E-2</v>
      </c>
      <c r="S130">
        <f t="shared" si="52"/>
        <v>7.0000000000000062E-2</v>
      </c>
      <c r="T130">
        <f t="shared" si="52"/>
        <v>1.3166666666666667</v>
      </c>
      <c r="U130">
        <f t="shared" si="52"/>
        <v>1.4389558181773505</v>
      </c>
      <c r="V130">
        <f t="shared" si="52"/>
        <v>0.41016666666666673</v>
      </c>
      <c r="W130">
        <f t="shared" si="52"/>
        <v>11.316666666666668</v>
      </c>
      <c r="X130">
        <f t="shared" si="52"/>
        <v>11.316666666666668</v>
      </c>
      <c r="Y130">
        <f t="shared" si="52"/>
        <v>11.85760698508345</v>
      </c>
    </row>
    <row r="131" spans="2:25">
      <c r="B131" s="3">
        <v>1</v>
      </c>
      <c r="C131" s="3"/>
      <c r="D131" s="3"/>
      <c r="E131" s="3" t="s">
        <v>55</v>
      </c>
      <c r="F131">
        <f t="shared" ref="F131:Y131" si="53">AVERAGE(F28:F30)</f>
        <v>1.975E-2</v>
      </c>
      <c r="G131">
        <f t="shared" si="53"/>
        <v>232.47</v>
      </c>
      <c r="H131">
        <f t="shared" si="53"/>
        <v>0.42697743615174805</v>
      </c>
      <c r="I131">
        <f t="shared" si="53"/>
        <v>0.1641</v>
      </c>
      <c r="J131">
        <f t="shared" si="53"/>
        <v>981.67333333333329</v>
      </c>
      <c r="K131">
        <f t="shared" si="53"/>
        <v>1.8030385125186346</v>
      </c>
      <c r="L131">
        <f t="shared" si="53"/>
        <v>2.4733333333333329E-2</v>
      </c>
      <c r="M131">
        <f t="shared" si="53"/>
        <v>169.75903333333335</v>
      </c>
      <c r="N131">
        <f t="shared" si="53"/>
        <v>0.31179626109289715</v>
      </c>
      <c r="O131">
        <f t="shared" si="53"/>
        <v>0.23606666666666665</v>
      </c>
      <c r="P131">
        <f t="shared" si="53"/>
        <v>628.90243333333331</v>
      </c>
      <c r="Q131">
        <f t="shared" si="53"/>
        <v>1.1551045234837281</v>
      </c>
      <c r="R131">
        <f t="shared" si="53"/>
        <v>7.9433333333333328E-2</v>
      </c>
      <c r="S131">
        <f t="shared" si="53"/>
        <v>-7.1333333333333329</v>
      </c>
      <c r="T131">
        <f t="shared" si="53"/>
        <v>8.52</v>
      </c>
      <c r="U131">
        <f t="shared" si="53"/>
        <v>10.095920128474136</v>
      </c>
      <c r="V131">
        <f t="shared" si="53"/>
        <v>0.28856666666666664</v>
      </c>
      <c r="W131">
        <f t="shared" si="53"/>
        <v>13.883333333333333</v>
      </c>
      <c r="X131">
        <f t="shared" si="53"/>
        <v>13.883333333333333</v>
      </c>
      <c r="Y131">
        <f t="shared" si="53"/>
        <v>16.451293949567599</v>
      </c>
    </row>
    <row r="132" spans="2:25">
      <c r="B132" s="3">
        <v>1</v>
      </c>
      <c r="C132" s="3"/>
      <c r="D132" s="3"/>
      <c r="E132" s="3" t="s">
        <v>56</v>
      </c>
      <c r="F132">
        <f t="shared" ref="F132:Y132" si="54">AVERAGE(F31:F33)</f>
        <v>1.5600000000000001E-2</v>
      </c>
      <c r="G132">
        <f t="shared" si="54"/>
        <v>307.14999999999998</v>
      </c>
      <c r="H132">
        <f t="shared" si="54"/>
        <v>0.32278234917031851</v>
      </c>
      <c r="I132">
        <f t="shared" si="54"/>
        <v>0.2802</v>
      </c>
      <c r="J132">
        <f t="shared" si="54"/>
        <v>1734.0566666666666</v>
      </c>
      <c r="K132">
        <f t="shared" si="54"/>
        <v>1.8223111979850841</v>
      </c>
      <c r="L132">
        <f t="shared" si="54"/>
        <v>4.1000000000000002E-2</v>
      </c>
      <c r="M132">
        <f t="shared" si="54"/>
        <v>76.195549999999997</v>
      </c>
      <c r="N132">
        <f t="shared" si="54"/>
        <v>8.0073510093844905E-2</v>
      </c>
      <c r="O132">
        <f t="shared" si="54"/>
        <v>0.29199999999999998</v>
      </c>
      <c r="P132">
        <f t="shared" si="54"/>
        <v>1059.3018</v>
      </c>
      <c r="Q132">
        <f t="shared" si="54"/>
        <v>1.113214792395725</v>
      </c>
      <c r="R132">
        <f t="shared" si="54"/>
        <v>8.6933333333333349E-2</v>
      </c>
      <c r="S132">
        <f t="shared" si="54"/>
        <v>2.6433333333333344</v>
      </c>
      <c r="T132">
        <f t="shared" si="54"/>
        <v>10.66</v>
      </c>
      <c r="U132">
        <f t="shared" si="54"/>
        <v>6.4014508353863304</v>
      </c>
      <c r="V132">
        <f t="shared" si="54"/>
        <v>0.31810000000000005</v>
      </c>
      <c r="W132">
        <f t="shared" si="54"/>
        <v>37.639999999999993</v>
      </c>
      <c r="X132">
        <f t="shared" si="54"/>
        <v>37.639999999999993</v>
      </c>
      <c r="Y132">
        <f t="shared" si="54"/>
        <v>22.603246664534851</v>
      </c>
    </row>
    <row r="133" spans="2:25" hidden="1">
      <c r="B133" s="3">
        <v>1</v>
      </c>
      <c r="C133" s="3"/>
      <c r="D133" s="3"/>
      <c r="E133" s="3" t="s">
        <v>57</v>
      </c>
      <c r="F133">
        <f t="shared" ref="F133:Y133" si="55">AVERAGE(F34:F36)</f>
        <v>1.8733333333333334E-2</v>
      </c>
      <c r="G133">
        <f t="shared" si="55"/>
        <v>317.47666666666669</v>
      </c>
      <c r="H133">
        <f t="shared" si="55"/>
        <v>0.36775630927007069</v>
      </c>
      <c r="I133">
        <f t="shared" si="55"/>
        <v>0.51703333333333334</v>
      </c>
      <c r="J133">
        <f t="shared" si="55"/>
        <v>1396.5600000000002</v>
      </c>
      <c r="K133">
        <f t="shared" si="55"/>
        <v>1.6177370030581038</v>
      </c>
      <c r="L133">
        <f t="shared" si="55"/>
        <v>0.15506666666666666</v>
      </c>
      <c r="M133">
        <f t="shared" si="55"/>
        <v>54.250266666666668</v>
      </c>
      <c r="N133">
        <f t="shared" si="55"/>
        <v>6.2842028851203158E-2</v>
      </c>
      <c r="O133">
        <f t="shared" si="55"/>
        <v>0.55033333333333323</v>
      </c>
      <c r="P133">
        <f t="shared" si="55"/>
        <v>753.82006666666666</v>
      </c>
      <c r="Q133">
        <f t="shared" si="55"/>
        <v>0.87320459951193874</v>
      </c>
      <c r="R133">
        <f t="shared" si="55"/>
        <v>0.19503333333333331</v>
      </c>
      <c r="S133">
        <f t="shared" si="55"/>
        <v>3.1999999999999997</v>
      </c>
      <c r="T133">
        <f t="shared" si="55"/>
        <v>3.1999999999999997</v>
      </c>
      <c r="U133">
        <f t="shared" si="55"/>
        <v>2.0479517666399918</v>
      </c>
      <c r="V133">
        <f t="shared" si="55"/>
        <v>0.53613333333333324</v>
      </c>
      <c r="W133">
        <f t="shared" si="55"/>
        <v>25.47</v>
      </c>
      <c r="X133">
        <f t="shared" si="55"/>
        <v>25.47</v>
      </c>
      <c r="Y133">
        <f t="shared" si="55"/>
        <v>16.300416092600184</v>
      </c>
    </row>
    <row r="134" spans="2:25">
      <c r="B134" s="3">
        <v>1</v>
      </c>
      <c r="C134" s="3"/>
      <c r="D134" s="3"/>
      <c r="E134" s="3" t="s">
        <v>58</v>
      </c>
      <c r="F134">
        <f t="shared" ref="F134:Y134" si="56">AVERAGE(F38:F40)</f>
        <v>7.9533333333333331E-2</v>
      </c>
      <c r="G134">
        <f t="shared" si="56"/>
        <v>2172.5166666666664</v>
      </c>
      <c r="H134">
        <f t="shared" si="56"/>
        <v>2.0068205211251033</v>
      </c>
      <c r="I134">
        <f t="shared" si="56"/>
        <v>0.17963333333333334</v>
      </c>
      <c r="J134">
        <f t="shared" si="56"/>
        <v>2106.4633333333336</v>
      </c>
      <c r="K134">
        <f t="shared" si="56"/>
        <v>1.943329980533312</v>
      </c>
      <c r="L134">
        <f t="shared" si="56"/>
        <v>8.589999999999999E-2</v>
      </c>
      <c r="M134">
        <f t="shared" si="56"/>
        <v>1023.8940333333334</v>
      </c>
      <c r="N134">
        <f t="shared" si="56"/>
        <v>0.9472223251961075</v>
      </c>
      <c r="O134">
        <f t="shared" si="56"/>
        <v>0.19919999999999996</v>
      </c>
      <c r="P134">
        <f t="shared" si="56"/>
        <v>1271.9813333333334</v>
      </c>
      <c r="Q134">
        <f t="shared" si="56"/>
        <v>1.1769773649209982</v>
      </c>
      <c r="R134">
        <f t="shared" si="56"/>
        <v>7.5533333333333341E-2</v>
      </c>
      <c r="S134">
        <f t="shared" si="56"/>
        <v>-10.899999999999999</v>
      </c>
      <c r="T134">
        <f t="shared" si="56"/>
        <v>18.12</v>
      </c>
      <c r="U134">
        <f t="shared" si="56"/>
        <v>8.8841416290723725</v>
      </c>
      <c r="V134">
        <f t="shared" si="56"/>
        <v>0.1351</v>
      </c>
      <c r="W134">
        <f t="shared" si="56"/>
        <v>-18.266666666666666</v>
      </c>
      <c r="X134">
        <f t="shared" si="56"/>
        <v>18.266666666666666</v>
      </c>
      <c r="Y134">
        <f t="shared" si="56"/>
        <v>8.6115128600419126</v>
      </c>
    </row>
    <row r="135" spans="2:25">
      <c r="B135" s="3">
        <v>1</v>
      </c>
      <c r="C135" s="3"/>
      <c r="D135" s="3"/>
      <c r="E135" s="3" t="s">
        <v>59</v>
      </c>
      <c r="F135">
        <f t="shared" ref="F135:Y135" si="57">AVERAGE(F40:F42)</f>
        <v>9.873333333333334E-2</v>
      </c>
      <c r="G135">
        <f t="shared" si="57"/>
        <v>1825.78</v>
      </c>
      <c r="H135">
        <f t="shared" si="57"/>
        <v>1.8609709608700526</v>
      </c>
      <c r="I135">
        <f t="shared" si="57"/>
        <v>0.19943333333333335</v>
      </c>
      <c r="J135">
        <f t="shared" si="57"/>
        <v>1683.63</v>
      </c>
      <c r="K135">
        <f t="shared" si="57"/>
        <v>1.7160810934776627</v>
      </c>
      <c r="L135">
        <f t="shared" si="57"/>
        <v>0.10796666666666666</v>
      </c>
      <c r="M135">
        <f t="shared" si="57"/>
        <v>847.89346666666677</v>
      </c>
      <c r="N135">
        <f t="shared" si="57"/>
        <v>0.8642361726922777</v>
      </c>
      <c r="O135">
        <f t="shared" si="57"/>
        <v>0.22183333333333333</v>
      </c>
      <c r="P135">
        <f t="shared" si="57"/>
        <v>1082.7166666666665</v>
      </c>
      <c r="Q135">
        <f t="shared" si="57"/>
        <v>1.1035854678639743</v>
      </c>
      <c r="R135">
        <f t="shared" si="57"/>
        <v>9.0433333333333324E-2</v>
      </c>
      <c r="S135">
        <f t="shared" si="57"/>
        <v>-21.36</v>
      </c>
      <c r="T135">
        <f t="shared" si="57"/>
        <v>21.36</v>
      </c>
      <c r="U135">
        <f t="shared" si="57"/>
        <v>11.642621872660129</v>
      </c>
      <c r="V135">
        <f t="shared" si="57"/>
        <v>0.21150000000000002</v>
      </c>
      <c r="W135">
        <f t="shared" si="57"/>
        <v>-3.0466666666666655</v>
      </c>
      <c r="X135">
        <f t="shared" si="57"/>
        <v>17.22</v>
      </c>
      <c r="Y135">
        <f t="shared" si="57"/>
        <v>9.3860462849816226</v>
      </c>
    </row>
    <row r="136" spans="2:25" hidden="1">
      <c r="B136" s="3">
        <v>2</v>
      </c>
      <c r="C136" s="3"/>
      <c r="D136" s="3"/>
      <c r="E136" s="3" t="s">
        <v>48</v>
      </c>
    </row>
    <row r="137" spans="2:25">
      <c r="B137" s="3">
        <v>2</v>
      </c>
      <c r="C137" s="3"/>
      <c r="D137" s="3"/>
      <c r="E137" s="3" t="s">
        <v>49</v>
      </c>
      <c r="F137">
        <f t="shared" ref="F137:Y137" si="58">AVERAGE(F46:F48)</f>
        <v>7.1966666666666665E-2</v>
      </c>
      <c r="G137">
        <f t="shared" si="58"/>
        <v>1039.21</v>
      </c>
      <c r="H137">
        <f t="shared" si="58"/>
        <v>1.4030959083513916</v>
      </c>
      <c r="I137">
        <f t="shared" si="58"/>
        <v>0.22326666666666664</v>
      </c>
      <c r="J137">
        <f t="shared" si="58"/>
        <v>1438.3533333333332</v>
      </c>
      <c r="K137">
        <f t="shared" si="58"/>
        <v>1.9420017867068111</v>
      </c>
      <c r="L137">
        <f t="shared" si="58"/>
        <v>6.1666666666666668E-2</v>
      </c>
      <c r="M137">
        <f t="shared" si="58"/>
        <v>280.63670000000002</v>
      </c>
      <c r="N137">
        <f t="shared" si="58"/>
        <v>0.37890340306890519</v>
      </c>
      <c r="O137">
        <f t="shared" si="58"/>
        <v>0.28956666666666669</v>
      </c>
      <c r="P137">
        <f t="shared" si="58"/>
        <v>627.32959999999991</v>
      </c>
      <c r="Q137">
        <f t="shared" si="58"/>
        <v>0.84699299943968498</v>
      </c>
      <c r="R137">
        <f t="shared" si="58"/>
        <v>7.0633333333333326E-2</v>
      </c>
      <c r="S137">
        <f t="shared" si="58"/>
        <v>-4.88</v>
      </c>
      <c r="T137">
        <f t="shared" si="58"/>
        <v>8.125</v>
      </c>
      <c r="U137">
        <f t="shared" si="58"/>
        <v>6.1629324605559042</v>
      </c>
      <c r="V137">
        <f t="shared" si="58"/>
        <v>0.31806666666666666</v>
      </c>
      <c r="W137">
        <f t="shared" si="58"/>
        <v>18.996666666666666</v>
      </c>
      <c r="X137">
        <f t="shared" si="58"/>
        <v>18.996666666666666</v>
      </c>
      <c r="Y137">
        <f t="shared" si="58"/>
        <v>14.409252140598193</v>
      </c>
    </row>
    <row r="138" spans="2:25">
      <c r="B138" s="3">
        <v>2</v>
      </c>
      <c r="C138" s="3"/>
      <c r="D138" s="3"/>
      <c r="E138" s="3" t="s">
        <v>50</v>
      </c>
      <c r="F138">
        <f t="shared" ref="F138:Y138" si="59">AVERAGE(F49:F51)</f>
        <v>7.3666666666666672E-2</v>
      </c>
      <c r="G138">
        <f t="shared" si="59"/>
        <v>1480.3100000000002</v>
      </c>
      <c r="H138">
        <f t="shared" si="59"/>
        <v>2.0958064333446593</v>
      </c>
      <c r="I138">
        <f t="shared" si="59"/>
        <v>0.1636</v>
      </c>
      <c r="J138">
        <f t="shared" si="59"/>
        <v>1564.1166666666668</v>
      </c>
      <c r="K138">
        <f t="shared" si="59"/>
        <v>2.2144589798769205</v>
      </c>
      <c r="L138">
        <f t="shared" si="59"/>
        <v>7.4666666666666673E-2</v>
      </c>
      <c r="M138">
        <f t="shared" si="59"/>
        <v>798.64403333333337</v>
      </c>
      <c r="N138">
        <f t="shared" si="59"/>
        <v>1.1307113395250499</v>
      </c>
      <c r="O138">
        <f t="shared" si="59"/>
        <v>0.18276666666666666</v>
      </c>
      <c r="P138">
        <f t="shared" si="59"/>
        <v>1068.3461</v>
      </c>
      <c r="Q138">
        <f t="shared" si="59"/>
        <v>1.5125525257673573</v>
      </c>
      <c r="R138">
        <f t="shared" si="59"/>
        <v>6.7433333333333331E-2</v>
      </c>
      <c r="S138">
        <f t="shared" si="59"/>
        <v>-8.1933333333333334</v>
      </c>
      <c r="T138">
        <f t="shared" si="59"/>
        <v>8.1933333333333334</v>
      </c>
      <c r="U138">
        <f t="shared" si="59"/>
        <v>6.8235471785270905</v>
      </c>
      <c r="V138">
        <f t="shared" si="59"/>
        <v>0.22376666666666667</v>
      </c>
      <c r="W138">
        <f t="shared" si="59"/>
        <v>19.613333333333333</v>
      </c>
      <c r="X138">
        <f t="shared" si="59"/>
        <v>19.613333333333333</v>
      </c>
      <c r="Y138">
        <f t="shared" si="59"/>
        <v>16.334317167800407</v>
      </c>
    </row>
    <row r="139" spans="2:25" hidden="1">
      <c r="B139" s="3">
        <v>2</v>
      </c>
      <c r="C139" s="3"/>
      <c r="D139" s="3"/>
      <c r="E139" s="3" t="s">
        <v>51</v>
      </c>
    </row>
    <row r="140" spans="2:25" hidden="1">
      <c r="B140" s="3">
        <v>2</v>
      </c>
      <c r="C140" s="3"/>
      <c r="D140" s="3"/>
      <c r="E140" s="3" t="s">
        <v>90</v>
      </c>
      <c r="F140">
        <f t="shared" ref="F140:Y140" si="60">AVERAGE(F55:F57)</f>
        <v>7.6299999999999993E-2</v>
      </c>
      <c r="G140">
        <f t="shared" si="60"/>
        <v>2011.7266666666667</v>
      </c>
      <c r="H140">
        <f t="shared" si="60"/>
        <v>2.4125762027542925</v>
      </c>
      <c r="I140">
        <f t="shared" si="60"/>
        <v>0.15759999999999999</v>
      </c>
      <c r="J140">
        <f t="shared" si="60"/>
        <v>1888.9233333333334</v>
      </c>
      <c r="K140">
        <f t="shared" si="60"/>
        <v>2.2653035118226694</v>
      </c>
      <c r="L140">
        <f t="shared" si="60"/>
        <v>7.7266666666666664E-2</v>
      </c>
      <c r="M140">
        <f t="shared" si="60"/>
        <v>1089.1438333333335</v>
      </c>
      <c r="N140">
        <f t="shared" si="60"/>
        <v>1.3061627790769723</v>
      </c>
      <c r="O140">
        <f t="shared" si="60"/>
        <v>0.16376666666666664</v>
      </c>
      <c r="P140">
        <f t="shared" si="60"/>
        <v>1241.9983666666665</v>
      </c>
      <c r="Q140">
        <f t="shared" si="60"/>
        <v>1.489474565769223</v>
      </c>
      <c r="R140">
        <f t="shared" si="60"/>
        <v>7.3533333333333339E-2</v>
      </c>
      <c r="S140">
        <f t="shared" si="60"/>
        <v>-13.816666666666668</v>
      </c>
      <c r="T140">
        <f t="shared" si="60"/>
        <v>13.816666666666668</v>
      </c>
      <c r="U140">
        <f t="shared" si="60"/>
        <v>8.4972957791810106</v>
      </c>
      <c r="V140">
        <f t="shared" si="60"/>
        <v>0.21886666666666665</v>
      </c>
      <c r="W140">
        <f t="shared" si="60"/>
        <v>25.856666666666666</v>
      </c>
      <c r="X140">
        <f t="shared" si="60"/>
        <v>25.856666666666666</v>
      </c>
      <c r="Y140">
        <f t="shared" si="60"/>
        <v>15.901935671678432</v>
      </c>
    </row>
    <row r="141" spans="2:25">
      <c r="B141" s="3">
        <v>2</v>
      </c>
      <c r="C141" s="3"/>
      <c r="D141" s="3"/>
      <c r="E141" s="3" t="s">
        <v>52</v>
      </c>
      <c r="F141">
        <f t="shared" ref="F141:Y141" si="61">AVERAGE(F58:F60)</f>
        <v>5.7466666666666666E-2</v>
      </c>
      <c r="G141">
        <f t="shared" si="61"/>
        <v>1031.8666666666668</v>
      </c>
      <c r="H141">
        <f t="shared" si="61"/>
        <v>1.5699281370923162</v>
      </c>
      <c r="I141">
        <f t="shared" si="61"/>
        <v>0.19773333333333332</v>
      </c>
      <c r="J141">
        <f t="shared" si="61"/>
        <v>1046.5766666666666</v>
      </c>
      <c r="K141">
        <f t="shared" si="61"/>
        <v>1.5923085895699891</v>
      </c>
      <c r="L141">
        <f t="shared" si="61"/>
        <v>4.1466666666666666E-2</v>
      </c>
      <c r="M141">
        <f t="shared" si="61"/>
        <v>255.52686666666668</v>
      </c>
      <c r="N141">
        <f t="shared" si="61"/>
        <v>0.38877001333799915</v>
      </c>
      <c r="O141">
        <f t="shared" si="61"/>
        <v>0.2392</v>
      </c>
      <c r="P141">
        <f t="shared" si="61"/>
        <v>570.53570000000002</v>
      </c>
      <c r="Q141">
        <f t="shared" si="61"/>
        <v>0.86803855341031844</v>
      </c>
      <c r="R141">
        <f t="shared" si="61"/>
        <v>2.5599999999999998E-2</v>
      </c>
      <c r="S141">
        <f t="shared" si="61"/>
        <v>-1.5800000000000007</v>
      </c>
      <c r="T141">
        <f t="shared" si="61"/>
        <v>17.486666666666668</v>
      </c>
      <c r="U141">
        <f t="shared" si="61"/>
        <v>14.863127060838721</v>
      </c>
      <c r="V141">
        <f t="shared" si="61"/>
        <v>0.27719999999999995</v>
      </c>
      <c r="W141">
        <f t="shared" si="61"/>
        <v>1.4933333333333323</v>
      </c>
      <c r="X141">
        <f t="shared" si="61"/>
        <v>23.466666666666669</v>
      </c>
      <c r="Y141">
        <f t="shared" si="61"/>
        <v>19.945942529223142</v>
      </c>
    </row>
    <row r="142" spans="2:25">
      <c r="B142" s="3">
        <v>2</v>
      </c>
      <c r="C142" s="3"/>
      <c r="D142" s="3"/>
      <c r="E142" s="3" t="s">
        <v>53</v>
      </c>
      <c r="F142">
        <f t="shared" ref="F142:Y142" si="62">AVERAGE(F61:F63)</f>
        <v>9.7933333333333331E-2</v>
      </c>
      <c r="G142">
        <f t="shared" si="62"/>
        <v>1255.2166666666665</v>
      </c>
      <c r="H142">
        <f t="shared" si="62"/>
        <v>1.7648657832144068</v>
      </c>
      <c r="I142">
        <f t="shared" si="62"/>
        <v>0.22750000000000001</v>
      </c>
      <c r="J142">
        <f t="shared" si="62"/>
        <v>1355.3766666666668</v>
      </c>
      <c r="K142">
        <f t="shared" si="62"/>
        <v>1.905693228818822</v>
      </c>
      <c r="L142">
        <f t="shared" si="62"/>
        <v>7.5299999999999992E-2</v>
      </c>
      <c r="M142">
        <f t="shared" si="62"/>
        <v>501.24436666666662</v>
      </c>
      <c r="N142">
        <f t="shared" si="62"/>
        <v>0.70476201858296139</v>
      </c>
      <c r="O142">
        <f t="shared" si="62"/>
        <v>0.28966666666666668</v>
      </c>
      <c r="P142">
        <f t="shared" si="62"/>
        <v>823.94396666666671</v>
      </c>
      <c r="Q142">
        <f t="shared" si="62"/>
        <v>1.1584856644053101</v>
      </c>
      <c r="R142">
        <f t="shared" si="62"/>
        <v>9.2566666666666672E-2</v>
      </c>
      <c r="S142">
        <f t="shared" si="62"/>
        <v>-16.663333333333334</v>
      </c>
      <c r="T142">
        <f t="shared" si="62"/>
        <v>16.663333333333334</v>
      </c>
      <c r="U142">
        <f t="shared" si="62"/>
        <v>13.088860441105593</v>
      </c>
      <c r="V142">
        <f t="shared" si="62"/>
        <v>0.22126666666666664</v>
      </c>
      <c r="W142">
        <f t="shared" si="62"/>
        <v>-2.7900000000000005</v>
      </c>
      <c r="X142">
        <f t="shared" si="62"/>
        <v>14.729999999999999</v>
      </c>
      <c r="Y142">
        <f t="shared" si="62"/>
        <v>11.570248907630649</v>
      </c>
    </row>
    <row r="143" spans="2:25" hidden="1">
      <c r="B143" s="3">
        <v>2</v>
      </c>
      <c r="C143" s="3"/>
      <c r="D143" s="3"/>
      <c r="E143" s="3" t="s">
        <v>54</v>
      </c>
      <c r="F143">
        <f t="shared" ref="F143:Y143" si="63">AVERAGE(F64:F66)</f>
        <v>9.0000000000000011E-2</v>
      </c>
      <c r="G143">
        <f t="shared" si="63"/>
        <v>329.63</v>
      </c>
      <c r="H143">
        <f t="shared" si="63"/>
        <v>0.5419585018578803</v>
      </c>
      <c r="I143">
        <f t="shared" si="63"/>
        <v>0.40000000000000008</v>
      </c>
      <c r="J143">
        <f t="shared" si="63"/>
        <v>1102.46</v>
      </c>
      <c r="K143">
        <f t="shared" si="63"/>
        <v>1.8126007036927427</v>
      </c>
      <c r="L143">
        <f t="shared" si="63"/>
        <v>0.06</v>
      </c>
      <c r="M143">
        <f t="shared" si="63"/>
        <v>45.839300000000001</v>
      </c>
      <c r="N143">
        <f t="shared" si="63"/>
        <v>7.5366314820295294E-2</v>
      </c>
      <c r="O143">
        <f t="shared" si="63"/>
        <v>0.42499999999999999</v>
      </c>
      <c r="P143">
        <f t="shared" si="63"/>
        <v>542.57989999999995</v>
      </c>
      <c r="Q143">
        <f t="shared" si="63"/>
        <v>0.89207835980401817</v>
      </c>
      <c r="R143">
        <f t="shared" si="63"/>
        <v>4.5000000000000005E-2</v>
      </c>
      <c r="S143">
        <f t="shared" si="63"/>
        <v>-3.6</v>
      </c>
      <c r="T143">
        <f t="shared" si="63"/>
        <v>3.6</v>
      </c>
      <c r="U143">
        <f t="shared" si="63"/>
        <v>3.5656089881871371</v>
      </c>
      <c r="V143">
        <f t="shared" si="63"/>
        <v>0.31</v>
      </c>
      <c r="W143">
        <f t="shared" si="63"/>
        <v>17.32</v>
      </c>
      <c r="X143">
        <f t="shared" si="63"/>
        <v>17.32</v>
      </c>
      <c r="Y143">
        <f t="shared" si="63"/>
        <v>17.154541020944784</v>
      </c>
    </row>
    <row r="144" spans="2:25">
      <c r="B144" s="3">
        <v>2</v>
      </c>
      <c r="C144" s="3"/>
      <c r="D144" s="3"/>
      <c r="E144" s="3" t="s">
        <v>55</v>
      </c>
      <c r="F144">
        <f t="shared" ref="F144:Y144" si="64">AVERAGE(F67:F69)</f>
        <v>3.3000000000000002E-2</v>
      </c>
      <c r="G144">
        <f t="shared" si="64"/>
        <v>32.39</v>
      </c>
      <c r="H144">
        <f t="shared" si="64"/>
        <v>5.9490683343894353E-2</v>
      </c>
      <c r="I144">
        <f t="shared" si="64"/>
        <v>0.18083333333333332</v>
      </c>
      <c r="J144">
        <f t="shared" si="64"/>
        <v>1167</v>
      </c>
      <c r="K144">
        <f t="shared" si="64"/>
        <v>2.1434278315012261</v>
      </c>
      <c r="L144">
        <f t="shared" si="64"/>
        <v>1.225E-2</v>
      </c>
      <c r="M144">
        <f t="shared" si="64"/>
        <v>22.58135</v>
      </c>
      <c r="N144">
        <f t="shared" si="64"/>
        <v>4.1475144869640275E-2</v>
      </c>
      <c r="O144">
        <f t="shared" si="64"/>
        <v>0.24183333333333334</v>
      </c>
      <c r="P144">
        <f t="shared" si="64"/>
        <v>686.14193333333333</v>
      </c>
      <c r="Q144">
        <f t="shared" si="64"/>
        <v>1.2602362607255573</v>
      </c>
      <c r="R144">
        <f t="shared" si="64"/>
        <v>8.3433333333333345E-2</v>
      </c>
      <c r="S144">
        <f t="shared" si="64"/>
        <v>5.8000000000000007</v>
      </c>
      <c r="T144">
        <f t="shared" si="64"/>
        <v>5.8000000000000007</v>
      </c>
      <c r="U144">
        <f t="shared" si="64"/>
        <v>6.8728094771302812</v>
      </c>
      <c r="V144">
        <f t="shared" si="64"/>
        <v>0.26350000000000001</v>
      </c>
      <c r="W144">
        <f t="shared" si="64"/>
        <v>10.773333333333333</v>
      </c>
      <c r="X144">
        <f t="shared" si="64"/>
        <v>10.773333333333333</v>
      </c>
      <c r="Y144">
        <f t="shared" si="64"/>
        <v>12.766046109244291</v>
      </c>
    </row>
    <row r="145" spans="2:25">
      <c r="B145" s="3">
        <v>2</v>
      </c>
      <c r="C145" s="3"/>
      <c r="D145" s="3"/>
      <c r="E145" s="3" t="s">
        <v>56</v>
      </c>
      <c r="F145">
        <f t="shared" ref="F145:Y145" si="65">AVERAGE(F70:F72)</f>
        <v>1.325E-2</v>
      </c>
      <c r="G145">
        <f t="shared" si="65"/>
        <v>307.53499999999997</v>
      </c>
      <c r="H145">
        <f t="shared" si="65"/>
        <v>0.32318694368254564</v>
      </c>
      <c r="I145">
        <f t="shared" si="65"/>
        <v>0.26016666666666666</v>
      </c>
      <c r="J145">
        <f t="shared" si="65"/>
        <v>1924.3566666666666</v>
      </c>
      <c r="K145">
        <f t="shared" si="65"/>
        <v>2.0222964854573671</v>
      </c>
      <c r="L145">
        <f t="shared" si="65"/>
        <v>2.8266666666666662E-2</v>
      </c>
      <c r="M145">
        <f t="shared" si="65"/>
        <v>84.5291</v>
      </c>
      <c r="N145">
        <f t="shared" si="65"/>
        <v>8.8831194762340124E-2</v>
      </c>
      <c r="O145">
        <f t="shared" si="65"/>
        <v>0.28989999999999999</v>
      </c>
      <c r="P145">
        <f t="shared" si="65"/>
        <v>1080.1493333333333</v>
      </c>
      <c r="Q145">
        <f t="shared" si="65"/>
        <v>1.1351233575389443</v>
      </c>
      <c r="R145">
        <f t="shared" si="65"/>
        <v>0.10986666666666667</v>
      </c>
      <c r="S145">
        <f t="shared" si="65"/>
        <v>2.72</v>
      </c>
      <c r="T145">
        <f t="shared" si="65"/>
        <v>12.706666666666669</v>
      </c>
      <c r="U145">
        <f t="shared" si="65"/>
        <v>7.6304973685092854</v>
      </c>
      <c r="V145">
        <f t="shared" si="65"/>
        <v>0.32590000000000002</v>
      </c>
      <c r="W145">
        <f t="shared" si="65"/>
        <v>26.663333333333338</v>
      </c>
      <c r="X145">
        <f t="shared" si="65"/>
        <v>26.663333333333338</v>
      </c>
      <c r="Y145">
        <f t="shared" si="65"/>
        <v>16.011633906271189</v>
      </c>
    </row>
    <row r="146" spans="2:25" hidden="1">
      <c r="B146" s="3">
        <v>2</v>
      </c>
      <c r="C146" s="3"/>
      <c r="D146" s="3"/>
      <c r="E146" s="3" t="s">
        <v>57</v>
      </c>
    </row>
    <row r="147" spans="2:25">
      <c r="B147" s="3">
        <v>2</v>
      </c>
      <c r="C147" s="3"/>
      <c r="D147" s="3"/>
      <c r="E147" s="3" t="s">
        <v>58</v>
      </c>
      <c r="F147">
        <f t="shared" ref="F147:Y147" si="66">AVERAGE(F76:F78)</f>
        <v>6.4366666666666669E-2</v>
      </c>
      <c r="G147">
        <f t="shared" si="66"/>
        <v>2921.9566666666665</v>
      </c>
      <c r="H147">
        <f t="shared" si="66"/>
        <v>2.5788303892279427</v>
      </c>
      <c r="I147">
        <f t="shared" si="66"/>
        <v>0.14050000000000001</v>
      </c>
      <c r="J147">
        <f t="shared" si="66"/>
        <v>2489.2400000000002</v>
      </c>
      <c r="K147">
        <f t="shared" si="66"/>
        <v>2.196927774909426</v>
      </c>
      <c r="L147">
        <f t="shared" si="66"/>
        <v>6.5233333333333338E-2</v>
      </c>
      <c r="M147">
        <f t="shared" si="66"/>
        <v>1544.7411</v>
      </c>
      <c r="N147">
        <f t="shared" si="66"/>
        <v>1.3633416736169028</v>
      </c>
      <c r="O147">
        <f t="shared" si="66"/>
        <v>0.14499999999999999</v>
      </c>
      <c r="P147">
        <f t="shared" si="66"/>
        <v>1584.2973000000002</v>
      </c>
      <c r="Q147">
        <f t="shared" si="66"/>
        <v>1.3982527767848871</v>
      </c>
      <c r="R147">
        <f t="shared" si="66"/>
        <v>3.3700000000000001E-2</v>
      </c>
      <c r="S147">
        <f t="shared" si="66"/>
        <v>2.8966666666666665</v>
      </c>
      <c r="T147">
        <f t="shared" si="66"/>
        <v>18.363333333333333</v>
      </c>
      <c r="U147">
        <f t="shared" si="66"/>
        <v>8.0232284186624572</v>
      </c>
      <c r="V147">
        <f t="shared" si="66"/>
        <v>0.15016666666666667</v>
      </c>
      <c r="W147">
        <f t="shared" si="66"/>
        <v>0.59666666666666635</v>
      </c>
      <c r="X147">
        <f t="shared" si="66"/>
        <v>15.656666666666666</v>
      </c>
      <c r="Y147">
        <f t="shared" si="66"/>
        <v>6.8406432896092868</v>
      </c>
    </row>
    <row r="148" spans="2:25">
      <c r="B148" s="3">
        <v>2</v>
      </c>
      <c r="C148" s="3"/>
      <c r="D148" s="3"/>
      <c r="E148" s="3" t="s">
        <v>59</v>
      </c>
      <c r="F148">
        <f t="shared" ref="F148:Y148" si="67">AVERAGE(F79:F81)</f>
        <v>0.1091</v>
      </c>
      <c r="G148">
        <f t="shared" si="67"/>
        <v>1653.075</v>
      </c>
      <c r="H148">
        <f t="shared" si="67"/>
        <v>1.684937161728282</v>
      </c>
      <c r="I148">
        <f t="shared" si="67"/>
        <v>0.2612666666666667</v>
      </c>
      <c r="J148">
        <f t="shared" si="67"/>
        <v>1691.1000000000001</v>
      </c>
      <c r="K148">
        <f t="shared" si="67"/>
        <v>1.7236950738464361</v>
      </c>
      <c r="L148">
        <f t="shared" si="67"/>
        <v>0.10823333333333333</v>
      </c>
      <c r="M148">
        <f t="shared" si="67"/>
        <v>559.19833333333327</v>
      </c>
      <c r="N148">
        <f t="shared" si="67"/>
        <v>0.56997659066276618</v>
      </c>
      <c r="O148">
        <f t="shared" si="67"/>
        <v>0.28536666666666666</v>
      </c>
      <c r="P148">
        <f t="shared" si="67"/>
        <v>938.48593333333338</v>
      </c>
      <c r="Q148">
        <f t="shared" si="67"/>
        <v>0.95657476208434833</v>
      </c>
      <c r="R148">
        <f t="shared" si="67"/>
        <v>7.3200000000000001E-2</v>
      </c>
      <c r="S148">
        <f t="shared" si="67"/>
        <v>7.5333333333333341</v>
      </c>
      <c r="T148">
        <f t="shared" si="67"/>
        <v>16.286666666666665</v>
      </c>
      <c r="U148">
        <f t="shared" si="67"/>
        <v>8.8773174890476607</v>
      </c>
      <c r="V148">
        <f t="shared" si="67"/>
        <v>0.32550000000000001</v>
      </c>
      <c r="W148">
        <f t="shared" si="67"/>
        <v>18.366666666666667</v>
      </c>
      <c r="X148">
        <f t="shared" si="67"/>
        <v>18.366666666666667</v>
      </c>
      <c r="Y148">
        <f t="shared" si="67"/>
        <v>10.011055948557635</v>
      </c>
    </row>
    <row r="149" spans="2:25" hidden="1">
      <c r="B149" s="3">
        <v>3</v>
      </c>
      <c r="C149" s="3"/>
      <c r="D149" s="3"/>
      <c r="E149" s="3" t="s">
        <v>48</v>
      </c>
      <c r="F149">
        <f t="shared" ref="F149:Y149" si="68">AVERAGE(F82:F84)</f>
        <v>9.9100000000000008E-2</v>
      </c>
      <c r="G149">
        <f t="shared" si="68"/>
        <v>1482.4666666666665</v>
      </c>
      <c r="H149">
        <f t="shared" si="68"/>
        <v>1.8496683830810696</v>
      </c>
      <c r="I149">
        <f t="shared" si="68"/>
        <v>0.18336666666666668</v>
      </c>
      <c r="J149">
        <f t="shared" si="68"/>
        <v>1642.1666666666667</v>
      </c>
      <c r="K149">
        <f t="shared" si="68"/>
        <v>2.0489255046204278</v>
      </c>
      <c r="L149">
        <f t="shared" si="68"/>
        <v>3.0800000000000001E-2</v>
      </c>
      <c r="M149">
        <f t="shared" si="68"/>
        <v>176.428</v>
      </c>
      <c r="N149">
        <f t="shared" si="68"/>
        <v>0.22012858759515241</v>
      </c>
      <c r="O149">
        <f t="shared" si="68"/>
        <v>0.20726666666666663</v>
      </c>
      <c r="P149">
        <f t="shared" si="68"/>
        <v>918.96109999999999</v>
      </c>
      <c r="Q149">
        <f t="shared" si="68"/>
        <v>1.1465844933790985</v>
      </c>
      <c r="R149">
        <f t="shared" si="68"/>
        <v>9.2200000000000004E-2</v>
      </c>
      <c r="S149">
        <f t="shared" si="68"/>
        <v>-5.8066666666666658</v>
      </c>
      <c r="T149">
        <f t="shared" si="68"/>
        <v>5.8066666666666658</v>
      </c>
      <c r="U149">
        <f t="shared" si="68"/>
        <v>4.1637685809547307</v>
      </c>
      <c r="V149">
        <f t="shared" si="68"/>
        <v>0.25279999999999997</v>
      </c>
      <c r="W149">
        <f t="shared" si="68"/>
        <v>12.913333333333332</v>
      </c>
      <c r="X149">
        <f t="shared" si="68"/>
        <v>12.913333333333332</v>
      </c>
      <c r="Y149">
        <f t="shared" si="68"/>
        <v>9.2597241576455911</v>
      </c>
    </row>
    <row r="150" spans="2:25">
      <c r="B150" s="3">
        <v>3</v>
      </c>
      <c r="C150" s="3"/>
      <c r="D150" s="3"/>
      <c r="E150" s="3" t="s">
        <v>49</v>
      </c>
      <c r="F150">
        <f t="shared" ref="F150:Y150" si="69">AVERAGE(F85:F87)</f>
        <v>7.6133333333333331E-2</v>
      </c>
      <c r="G150">
        <f t="shared" si="69"/>
        <v>1108.1266666666668</v>
      </c>
      <c r="H150">
        <f t="shared" si="69"/>
        <v>1.4961441786886833</v>
      </c>
      <c r="I150">
        <f t="shared" si="69"/>
        <v>0.34289999999999998</v>
      </c>
      <c r="J150">
        <f t="shared" si="69"/>
        <v>1220.98</v>
      </c>
      <c r="K150">
        <f t="shared" si="69"/>
        <v>1.648513815474141</v>
      </c>
      <c r="L150">
        <f t="shared" si="69"/>
        <v>2.5899999999999996E-2</v>
      </c>
      <c r="M150">
        <f t="shared" si="69"/>
        <v>327.97210000000001</v>
      </c>
      <c r="N150">
        <f t="shared" si="69"/>
        <v>0.44281359067312037</v>
      </c>
      <c r="O150">
        <f t="shared" si="69"/>
        <v>0.39023333333333338</v>
      </c>
      <c r="P150">
        <f t="shared" si="69"/>
        <v>549.42039999999997</v>
      </c>
      <c r="Q150">
        <f t="shared" si="69"/>
        <v>0.74180340374398324</v>
      </c>
      <c r="R150">
        <f t="shared" si="69"/>
        <v>9.5000000000000015E-2</v>
      </c>
      <c r="S150">
        <f t="shared" si="69"/>
        <v>-13.863333333333335</v>
      </c>
      <c r="T150">
        <f t="shared" si="69"/>
        <v>13.863333333333335</v>
      </c>
      <c r="U150">
        <f t="shared" si="69"/>
        <v>10.515543016800821</v>
      </c>
      <c r="V150">
        <f t="shared" si="69"/>
        <v>0.28989999999999999</v>
      </c>
      <c r="W150">
        <f t="shared" si="69"/>
        <v>-6.996666666666667</v>
      </c>
      <c r="X150">
        <f t="shared" si="69"/>
        <v>20.843333333333334</v>
      </c>
      <c r="Y150">
        <f t="shared" si="69"/>
        <v>15.809976072146078</v>
      </c>
    </row>
    <row r="151" spans="2:25">
      <c r="B151" s="3">
        <v>3</v>
      </c>
      <c r="C151" s="3"/>
      <c r="D151" s="3"/>
      <c r="E151" s="3" t="s">
        <v>50</v>
      </c>
      <c r="F151">
        <f t="shared" ref="F151:Y151" si="70">AVERAGE(F88:F90)</f>
        <v>8.7233333333333329E-2</v>
      </c>
      <c r="G151">
        <f t="shared" si="70"/>
        <v>1411.29</v>
      </c>
      <c r="H151">
        <f t="shared" si="70"/>
        <v>1.9980886850152901</v>
      </c>
      <c r="I151">
        <f t="shared" si="70"/>
        <v>0.19123333333333334</v>
      </c>
      <c r="J151">
        <f t="shared" si="70"/>
        <v>1626.78</v>
      </c>
      <c r="K151">
        <f t="shared" si="70"/>
        <v>2.3031770302412506</v>
      </c>
      <c r="L151">
        <f t="shared" si="70"/>
        <v>8.9566666666666669E-2</v>
      </c>
      <c r="M151">
        <f t="shared" si="70"/>
        <v>707.28693333333331</v>
      </c>
      <c r="N151">
        <f t="shared" si="70"/>
        <v>1.0013689734586777</v>
      </c>
      <c r="O151">
        <f t="shared" si="70"/>
        <v>0.20553333333333335</v>
      </c>
      <c r="P151">
        <f t="shared" si="70"/>
        <v>1062.0750333333333</v>
      </c>
      <c r="Q151">
        <f t="shared" si="70"/>
        <v>1.5036740193302374</v>
      </c>
      <c r="R151">
        <f t="shared" si="70"/>
        <v>8.7399999999999992E-2</v>
      </c>
      <c r="S151">
        <f t="shared" si="70"/>
        <v>-5.6133333333333333</v>
      </c>
      <c r="T151">
        <f t="shared" si="70"/>
        <v>8.293333333333333</v>
      </c>
      <c r="U151">
        <f t="shared" si="70"/>
        <v>6.9068288772072419</v>
      </c>
      <c r="V151">
        <f t="shared" si="70"/>
        <v>0.24710000000000001</v>
      </c>
      <c r="W151">
        <f t="shared" si="70"/>
        <v>12.216666666666667</v>
      </c>
      <c r="X151">
        <f t="shared" si="70"/>
        <v>12.216666666666667</v>
      </c>
      <c r="Y151">
        <f t="shared" si="70"/>
        <v>10.174247522091857</v>
      </c>
    </row>
    <row r="152" spans="2:25" hidden="1">
      <c r="B152" s="3">
        <v>3</v>
      </c>
      <c r="C152" s="3"/>
      <c r="D152" s="3"/>
      <c r="E152" s="3" t="s">
        <v>51</v>
      </c>
      <c r="F152">
        <f t="shared" ref="F152:Y152" si="71">AVERAGE(F91:F93)</f>
        <v>6.193333333333334E-2</v>
      </c>
      <c r="G152">
        <f t="shared" si="71"/>
        <v>2488.1933333333332</v>
      </c>
      <c r="H152">
        <f t="shared" si="71"/>
        <v>3.2517751814387896</v>
      </c>
      <c r="I152">
        <f t="shared" si="71"/>
        <v>0.13033333333333333</v>
      </c>
      <c r="J152">
        <f t="shared" si="71"/>
        <v>2464.5300000000002</v>
      </c>
      <c r="K152">
        <f t="shared" si="71"/>
        <v>3.2208499960793535</v>
      </c>
      <c r="L152">
        <f t="shared" si="71"/>
        <v>6.186666666666666E-2</v>
      </c>
      <c r="M152">
        <f t="shared" si="71"/>
        <v>1357.1232333333335</v>
      </c>
      <c r="N152">
        <f t="shared" si="71"/>
        <v>1.7735999808323966</v>
      </c>
      <c r="O152">
        <f t="shared" si="71"/>
        <v>0.19103333333333336</v>
      </c>
      <c r="P152">
        <f t="shared" si="71"/>
        <v>314.27686666666665</v>
      </c>
      <c r="Q152">
        <f t="shared" si="71"/>
        <v>0.41072279289404667</v>
      </c>
      <c r="R152">
        <f t="shared" si="71"/>
        <v>3.8066666666666665E-2</v>
      </c>
      <c r="S152">
        <f t="shared" si="71"/>
        <v>-2.7833333333333332</v>
      </c>
      <c r="T152">
        <f t="shared" si="71"/>
        <v>3.5366666666666666</v>
      </c>
      <c r="U152">
        <f t="shared" si="71"/>
        <v>2.5677811950322993</v>
      </c>
      <c r="V152">
        <f t="shared" si="71"/>
        <v>9.4833333333333325E-2</v>
      </c>
      <c r="W152">
        <f t="shared" si="71"/>
        <v>8.9999999999999982</v>
      </c>
      <c r="X152">
        <f t="shared" si="71"/>
        <v>8.9999999999999982</v>
      </c>
      <c r="Y152">
        <f t="shared" si="71"/>
        <v>6.5344102041349741</v>
      </c>
    </row>
    <row r="153" spans="2:25" hidden="1">
      <c r="B153" s="3">
        <v>3</v>
      </c>
      <c r="C153" s="3"/>
      <c r="D153" s="3"/>
      <c r="E153" s="3" t="s">
        <v>90</v>
      </c>
      <c r="F153">
        <f t="shared" ref="F153:Y153" si="72">AVERAGE(F94:F96)</f>
        <v>7.5233333333333333E-2</v>
      </c>
      <c r="G153">
        <f t="shared" si="72"/>
        <v>2220.5933333333337</v>
      </c>
      <c r="H153">
        <f t="shared" si="72"/>
        <v>2.6630609022406109</v>
      </c>
      <c r="I153">
        <f t="shared" si="72"/>
        <v>0.15129999999999999</v>
      </c>
      <c r="J153">
        <f t="shared" si="72"/>
        <v>1888.6999999999998</v>
      </c>
      <c r="K153">
        <f t="shared" si="72"/>
        <v>2.2650356778797143</v>
      </c>
      <c r="L153">
        <f t="shared" si="72"/>
        <v>6.4500000000000002E-2</v>
      </c>
      <c r="M153">
        <f t="shared" si="72"/>
        <v>1089.5307499999999</v>
      </c>
      <c r="N153">
        <f t="shared" si="72"/>
        <v>1.3066267913893386</v>
      </c>
      <c r="O153">
        <f t="shared" si="72"/>
        <v>0.1573</v>
      </c>
      <c r="P153">
        <f t="shared" si="72"/>
        <v>1221.432</v>
      </c>
      <c r="Q153">
        <f t="shared" si="72"/>
        <v>1.4648102176650477</v>
      </c>
      <c r="R153">
        <f t="shared" si="72"/>
        <v>5.7833333333333327E-2</v>
      </c>
      <c r="S153">
        <f t="shared" si="72"/>
        <v>-6.2600000000000007</v>
      </c>
      <c r="T153">
        <f t="shared" si="72"/>
        <v>13.799999999999999</v>
      </c>
      <c r="U153">
        <f t="shared" si="72"/>
        <v>8.4870457239588379</v>
      </c>
      <c r="V153">
        <f t="shared" si="72"/>
        <v>0.21153333333333332</v>
      </c>
      <c r="W153">
        <f t="shared" si="72"/>
        <v>26.233333333333334</v>
      </c>
      <c r="X153">
        <f t="shared" si="72"/>
        <v>26.233333333333334</v>
      </c>
      <c r="Y153">
        <f t="shared" si="72"/>
        <v>16.133586919699528</v>
      </c>
    </row>
    <row r="154" spans="2:25">
      <c r="B154" s="3">
        <v>3</v>
      </c>
      <c r="C154" s="3"/>
      <c r="D154" s="3"/>
      <c r="E154" s="3" t="s">
        <v>52</v>
      </c>
      <c r="F154">
        <f t="shared" ref="F154:Y154" si="73">AVERAGE(F97:F99)</f>
        <v>4.4666666666666667E-2</v>
      </c>
      <c r="G154">
        <f t="shared" si="73"/>
        <v>570.86666666666667</v>
      </c>
      <c r="H154">
        <f t="shared" si="73"/>
        <v>0.86854210091235962</v>
      </c>
      <c r="I154">
        <f t="shared" si="73"/>
        <v>0.28816666666666668</v>
      </c>
      <c r="J154">
        <f t="shared" si="73"/>
        <v>1045.97</v>
      </c>
      <c r="K154">
        <f t="shared" si="73"/>
        <v>1.5913855797465273</v>
      </c>
      <c r="L154">
        <f t="shared" si="73"/>
        <v>5.2166666666666667E-2</v>
      </c>
      <c r="M154">
        <f t="shared" si="73"/>
        <v>171.35256666666669</v>
      </c>
      <c r="N154">
        <f t="shared" si="73"/>
        <v>0.26070346534402405</v>
      </c>
      <c r="O154">
        <f t="shared" si="73"/>
        <v>0.31076666666666669</v>
      </c>
      <c r="P154">
        <f t="shared" si="73"/>
        <v>586.44680000000005</v>
      </c>
      <c r="Q154">
        <f t="shared" si="73"/>
        <v>0.89224641319396902</v>
      </c>
      <c r="R154">
        <f t="shared" si="73"/>
        <v>6.3800000000000009E-2</v>
      </c>
      <c r="S154">
        <f t="shared" si="73"/>
        <v>-3.1333333333333342</v>
      </c>
      <c r="T154">
        <f t="shared" si="73"/>
        <v>6.8933333333333335</v>
      </c>
      <c r="U154">
        <f t="shared" si="73"/>
        <v>5.8591206179592987</v>
      </c>
      <c r="V154">
        <f t="shared" si="73"/>
        <v>0.27189999999999998</v>
      </c>
      <c r="W154">
        <f t="shared" si="73"/>
        <v>5.6033333333333344</v>
      </c>
      <c r="X154">
        <f t="shared" si="73"/>
        <v>21.66333333333333</v>
      </c>
      <c r="Y154">
        <f t="shared" si="73"/>
        <v>18.413164843383694</v>
      </c>
    </row>
    <row r="155" spans="2:25">
      <c r="B155" s="3">
        <v>3</v>
      </c>
      <c r="C155" s="3"/>
      <c r="D155" s="3"/>
      <c r="E155" s="3" t="s">
        <v>53</v>
      </c>
      <c r="F155">
        <f t="shared" ref="F155:Y155" si="74">AVERAGE(F100:F102)</f>
        <v>3.2000000000000001E-2</v>
      </c>
      <c r="G155">
        <f t="shared" si="74"/>
        <v>517.27</v>
      </c>
      <c r="H155">
        <f t="shared" si="74"/>
        <v>0.72729445674716153</v>
      </c>
      <c r="I155">
        <f t="shared" si="74"/>
        <v>0.16943333333333332</v>
      </c>
      <c r="J155">
        <f t="shared" si="74"/>
        <v>1493.86</v>
      </c>
      <c r="K155">
        <f t="shared" si="74"/>
        <v>2.100404232134697</v>
      </c>
      <c r="L155">
        <f t="shared" si="74"/>
        <v>3.95E-2</v>
      </c>
      <c r="M155">
        <f t="shared" si="74"/>
        <v>252.97489999999999</v>
      </c>
      <c r="N155">
        <f t="shared" si="74"/>
        <v>0.35568898731062604</v>
      </c>
      <c r="O155">
        <f t="shared" si="74"/>
        <v>0.2026</v>
      </c>
      <c r="P155">
        <f t="shared" si="74"/>
        <v>934.29520000000002</v>
      </c>
      <c r="Q155">
        <f t="shared" si="74"/>
        <v>1.3136422369854828</v>
      </c>
      <c r="R155">
        <f t="shared" si="74"/>
        <v>8.9733333333333332E-2</v>
      </c>
      <c r="S155">
        <f t="shared" si="74"/>
        <v>-8.8166666666666664</v>
      </c>
      <c r="T155">
        <f t="shared" si="74"/>
        <v>8.8166666666666664</v>
      </c>
      <c r="U155">
        <f t="shared" si="74"/>
        <v>6.9253922517952189</v>
      </c>
      <c r="V155">
        <f t="shared" si="74"/>
        <v>0.21276666666666666</v>
      </c>
      <c r="W155">
        <f t="shared" si="74"/>
        <v>8.1199999999999992</v>
      </c>
      <c r="X155">
        <f t="shared" si="74"/>
        <v>8.1199999999999992</v>
      </c>
      <c r="Y155">
        <f t="shared" si="74"/>
        <v>6.3781684405947638</v>
      </c>
    </row>
    <row r="156" spans="2:25" hidden="1">
      <c r="B156" s="3">
        <v>3</v>
      </c>
      <c r="C156" s="3"/>
      <c r="D156" s="3"/>
      <c r="E156" s="3" t="s">
        <v>54</v>
      </c>
    </row>
    <row r="157" spans="2:25">
      <c r="B157" s="3">
        <v>3</v>
      </c>
      <c r="C157" s="3"/>
      <c r="D157" s="3"/>
      <c r="E157" s="3" t="s">
        <v>55</v>
      </c>
      <c r="F157">
        <f t="shared" ref="F157:Y157" si="75">AVERAGE(F106:F108)</f>
        <v>1.8499999999999999E-2</v>
      </c>
      <c r="G157">
        <f t="shared" si="75"/>
        <v>40.61</v>
      </c>
      <c r="H157">
        <f t="shared" si="75"/>
        <v>7.4588349817707608E-2</v>
      </c>
      <c r="I157">
        <f t="shared" si="75"/>
        <v>0.12873333333333334</v>
      </c>
      <c r="J157">
        <f t="shared" si="75"/>
        <v>1206.6266666666668</v>
      </c>
      <c r="K157">
        <f t="shared" si="75"/>
        <v>2.2162100938859344</v>
      </c>
      <c r="L157">
        <f t="shared" si="75"/>
        <v>2.9633333333333334E-2</v>
      </c>
      <c r="M157">
        <f t="shared" si="75"/>
        <v>83.133566666666667</v>
      </c>
      <c r="N157">
        <f t="shared" si="75"/>
        <v>0.15269134578003077</v>
      </c>
      <c r="O157">
        <f t="shared" si="75"/>
        <v>0.20796666666666666</v>
      </c>
      <c r="P157">
        <f t="shared" si="75"/>
        <v>667.17030000000011</v>
      </c>
      <c r="Q157">
        <f t="shared" si="75"/>
        <v>1.2253910791525471</v>
      </c>
      <c r="R157">
        <f t="shared" si="75"/>
        <v>9.8233333333333339E-2</v>
      </c>
      <c r="S157">
        <f t="shared" si="75"/>
        <v>-9.92</v>
      </c>
      <c r="T157">
        <f t="shared" si="75"/>
        <v>9.92</v>
      </c>
      <c r="U157">
        <f t="shared" si="75"/>
        <v>11.754874140195239</v>
      </c>
      <c r="V157">
        <f t="shared" si="75"/>
        <v>0.23853333333333335</v>
      </c>
      <c r="W157">
        <f t="shared" si="75"/>
        <v>8.49</v>
      </c>
      <c r="X157">
        <f t="shared" si="75"/>
        <v>8.49</v>
      </c>
      <c r="Y157">
        <f t="shared" si="75"/>
        <v>10.060371113937256</v>
      </c>
    </row>
    <row r="158" spans="2:25">
      <c r="B158" s="3">
        <v>3</v>
      </c>
      <c r="C158" s="3"/>
      <c r="D158" s="3"/>
      <c r="E158" s="3" t="s">
        <v>56</v>
      </c>
      <c r="F158">
        <f t="shared" ref="F158:Y158" si="76">AVERAGE(F109:F111)</f>
        <v>6.133333333333333E-2</v>
      </c>
      <c r="G158">
        <f t="shared" si="76"/>
        <v>335.03666666666663</v>
      </c>
      <c r="H158">
        <f t="shared" si="76"/>
        <v>0.35208830319016643</v>
      </c>
      <c r="I158">
        <f t="shared" si="76"/>
        <v>0.40773333333333334</v>
      </c>
      <c r="J158">
        <f t="shared" si="76"/>
        <v>1824.7066666666669</v>
      </c>
      <c r="K158">
        <f t="shared" si="76"/>
        <v>1.9175748149549341</v>
      </c>
      <c r="L158">
        <f t="shared" si="76"/>
        <v>0.12436666666666667</v>
      </c>
      <c r="M158">
        <f t="shared" si="76"/>
        <v>75.963899999999995</v>
      </c>
      <c r="N158">
        <f t="shared" si="76"/>
        <v>7.9830070304864595E-2</v>
      </c>
      <c r="O158">
        <f t="shared" si="76"/>
        <v>0.41320000000000001</v>
      </c>
      <c r="P158">
        <f t="shared" si="76"/>
        <v>1018.7586333333335</v>
      </c>
      <c r="Q158">
        <f t="shared" si="76"/>
        <v>1.0706081878719729</v>
      </c>
      <c r="R158">
        <f t="shared" si="76"/>
        <v>0.16439999999999999</v>
      </c>
      <c r="S158">
        <f t="shared" si="76"/>
        <v>-11.969999999999999</v>
      </c>
      <c r="T158">
        <f t="shared" si="76"/>
        <v>11.969999999999999</v>
      </c>
      <c r="U158">
        <f t="shared" si="76"/>
        <v>7.1881206847630752</v>
      </c>
      <c r="V158">
        <f t="shared" si="76"/>
        <v>0.36790000000000006</v>
      </c>
      <c r="W158">
        <f t="shared" si="76"/>
        <v>10.506666666666666</v>
      </c>
      <c r="X158">
        <f t="shared" si="76"/>
        <v>17.473333333333333</v>
      </c>
      <c r="Y158">
        <f t="shared" si="76"/>
        <v>10.492934733925937</v>
      </c>
    </row>
    <row r="159" spans="2:25" hidden="1">
      <c r="B159" s="3">
        <v>3</v>
      </c>
      <c r="C159" s="3"/>
      <c r="D159" s="3"/>
      <c r="E159" s="3" t="s">
        <v>57</v>
      </c>
      <c r="F159">
        <f t="shared" ref="F159:Y159" si="77">AVERAGE(F112:F114)</f>
        <v>1.5100000000000001E-2</v>
      </c>
      <c r="G159">
        <f t="shared" si="77"/>
        <v>317.75333333333333</v>
      </c>
      <c r="H159">
        <f t="shared" si="77"/>
        <v>0.36807679238871893</v>
      </c>
      <c r="I159">
        <f t="shared" si="77"/>
        <v>0.50643333333333329</v>
      </c>
      <c r="J159">
        <f t="shared" si="77"/>
        <v>1553.4399999999998</v>
      </c>
      <c r="K159">
        <f t="shared" si="77"/>
        <v>1.7994625150588452</v>
      </c>
      <c r="L159">
        <f t="shared" si="77"/>
        <v>7.9299999999999995E-2</v>
      </c>
      <c r="M159">
        <f t="shared" si="77"/>
        <v>41.929733333333331</v>
      </c>
      <c r="N159">
        <f t="shared" si="77"/>
        <v>4.8570259166589441E-2</v>
      </c>
      <c r="O159">
        <f t="shared" si="77"/>
        <v>0.55956666666666666</v>
      </c>
      <c r="P159">
        <f t="shared" si="77"/>
        <v>866.1239333333333</v>
      </c>
      <c r="Q159">
        <f t="shared" si="77"/>
        <v>1.0032943347851604</v>
      </c>
      <c r="R159">
        <f t="shared" si="77"/>
        <v>7.7366666666666681E-2</v>
      </c>
      <c r="S159">
        <f t="shared" si="77"/>
        <v>1.5599999999999998</v>
      </c>
      <c r="T159">
        <f t="shared" si="77"/>
        <v>2.64</v>
      </c>
      <c r="U159">
        <f t="shared" si="77"/>
        <v>1.6895602074779934</v>
      </c>
      <c r="V159">
        <f t="shared" si="77"/>
        <v>0.56420000000000003</v>
      </c>
      <c r="W159">
        <f t="shared" si="77"/>
        <v>22.149999999999995</v>
      </c>
      <c r="X159">
        <f t="shared" si="77"/>
        <v>22.149999999999995</v>
      </c>
      <c r="Y159">
        <f t="shared" si="77"/>
        <v>14.175666134711193</v>
      </c>
    </row>
    <row r="160" spans="2:25">
      <c r="B160" s="3">
        <v>3</v>
      </c>
      <c r="C160" s="3"/>
      <c r="D160" s="3"/>
      <c r="E160" s="3" t="s">
        <v>58</v>
      </c>
      <c r="F160">
        <f t="shared" ref="F160:Y160" si="78">AVERAGE(F115:F117)</f>
        <v>7.4266666666666661E-2</v>
      </c>
      <c r="G160">
        <f t="shared" si="78"/>
        <v>2665.7133333333331</v>
      </c>
      <c r="H160">
        <f t="shared" si="78"/>
        <v>2.3526777899866587</v>
      </c>
      <c r="I160">
        <f t="shared" si="78"/>
        <v>0.157</v>
      </c>
      <c r="J160">
        <f t="shared" si="78"/>
        <v>2430.4699999999998</v>
      </c>
      <c r="K160">
        <f t="shared" si="78"/>
        <v>2.1450591542334663</v>
      </c>
      <c r="L160">
        <f t="shared" si="78"/>
        <v>7.329999999999999E-2</v>
      </c>
      <c r="M160">
        <f t="shared" si="78"/>
        <v>1488.1366333333335</v>
      </c>
      <c r="N160">
        <f t="shared" si="78"/>
        <v>1.3133842870234307</v>
      </c>
      <c r="O160">
        <f t="shared" si="78"/>
        <v>0.16183333333333333</v>
      </c>
      <c r="P160">
        <f t="shared" si="78"/>
        <v>1595.7556999999999</v>
      </c>
      <c r="Q160">
        <f t="shared" si="78"/>
        <v>1.4083656133197415</v>
      </c>
      <c r="R160">
        <f t="shared" si="78"/>
        <v>7.5866666666666666E-2</v>
      </c>
      <c r="S160">
        <f t="shared" si="78"/>
        <v>-22.070000000000004</v>
      </c>
      <c r="T160">
        <f t="shared" si="78"/>
        <v>22.070000000000004</v>
      </c>
      <c r="U160">
        <f t="shared" si="78"/>
        <v>9.6427292357894601</v>
      </c>
      <c r="V160">
        <f t="shared" si="78"/>
        <v>0.13616666666666666</v>
      </c>
      <c r="W160">
        <f t="shared" si="78"/>
        <v>-15.963333333333333</v>
      </c>
      <c r="X160">
        <f t="shared" si="78"/>
        <v>17.823333333333334</v>
      </c>
      <c r="Y160">
        <f t="shared" si="78"/>
        <v>7.7872939471025893</v>
      </c>
    </row>
    <row r="161" spans="2:25">
      <c r="B161" s="3">
        <v>3</v>
      </c>
      <c r="C161" s="3"/>
      <c r="D161" s="3"/>
      <c r="E161" s="3" t="s">
        <v>59</v>
      </c>
      <c r="F161">
        <f t="shared" ref="F161:Y161" si="79">AVERAGE(F118:F120)</f>
        <v>0.11663333333333335</v>
      </c>
      <c r="G161">
        <f t="shared" si="79"/>
        <v>1539.6666666666667</v>
      </c>
      <c r="H161">
        <f t="shared" si="79"/>
        <v>1.569342941694102</v>
      </c>
      <c r="I161">
        <f t="shared" si="79"/>
        <v>0.27289999999999998</v>
      </c>
      <c r="J161">
        <f t="shared" si="79"/>
        <v>1657.95</v>
      </c>
      <c r="K161">
        <f t="shared" si="79"/>
        <v>1.6899061248203529</v>
      </c>
      <c r="L161">
        <f t="shared" si="79"/>
        <v>0.11636666666666667</v>
      </c>
      <c r="M161">
        <f t="shared" si="79"/>
        <v>607.44729999999993</v>
      </c>
      <c r="N161">
        <f t="shared" si="79"/>
        <v>0.61915553109296806</v>
      </c>
      <c r="O161">
        <f t="shared" si="79"/>
        <v>0.30933333333333335</v>
      </c>
      <c r="P161">
        <f t="shared" si="79"/>
        <v>991.39796666666678</v>
      </c>
      <c r="Q161">
        <f t="shared" si="79"/>
        <v>1.010506647368403</v>
      </c>
      <c r="R161">
        <f t="shared" si="79"/>
        <v>7.8733333333333336E-2</v>
      </c>
      <c r="S161">
        <f t="shared" si="79"/>
        <v>3.9299999999999997</v>
      </c>
      <c r="T161">
        <f t="shared" si="79"/>
        <v>18.79</v>
      </c>
      <c r="U161">
        <f t="shared" si="79"/>
        <v>10.241800795284824</v>
      </c>
      <c r="V161">
        <f t="shared" si="79"/>
        <v>0.33876666666666666</v>
      </c>
      <c r="W161">
        <f t="shared" si="79"/>
        <v>20.81</v>
      </c>
      <c r="X161">
        <f t="shared" si="79"/>
        <v>20.81</v>
      </c>
      <c r="Y161">
        <f t="shared" si="79"/>
        <v>11.342835260770473</v>
      </c>
    </row>
    <row r="163" spans="2:25">
      <c r="B163" t="s">
        <v>724</v>
      </c>
    </row>
    <row r="164" spans="2:25">
      <c r="E164" s="3" t="s">
        <v>725</v>
      </c>
      <c r="F164" s="4">
        <f>AVERAGE(F123:F135)</f>
        <v>7.3823611111111118E-2</v>
      </c>
      <c r="G164" s="4">
        <f t="shared" ref="G164:Y164" si="80">AVERAGE(G123:G135)</f>
        <v>1012.6213888888889</v>
      </c>
      <c r="H164" s="6">
        <f>AVERAGE(H123:H135)</f>
        <v>1.2572481310952899</v>
      </c>
      <c r="I164" s="4">
        <f t="shared" si="80"/>
        <v>0.28846944444444439</v>
      </c>
      <c r="J164" s="4">
        <f t="shared" si="80"/>
        <v>1364.3816666666664</v>
      </c>
      <c r="K164" s="6">
        <f>AVERAGE(K123:K135)</f>
        <v>1.7370961133268479</v>
      </c>
      <c r="L164" s="4">
        <f t="shared" si="80"/>
        <v>7.4948484848484848E-2</v>
      </c>
      <c r="M164" s="4">
        <f t="shared" si="80"/>
        <v>364.44624393939398</v>
      </c>
      <c r="N164" s="5">
        <f t="shared" si="80"/>
        <v>0.44315984410380155</v>
      </c>
      <c r="O164" s="4">
        <f t="shared" si="80"/>
        <v>0.32409166666666667</v>
      </c>
      <c r="P164" s="4">
        <f t="shared" si="80"/>
        <v>774.75216666666677</v>
      </c>
      <c r="Q164" s="6">
        <f t="shared" si="80"/>
        <v>0.9859342598855606</v>
      </c>
      <c r="R164" s="4">
        <f t="shared" si="80"/>
        <v>0.10389722222222224</v>
      </c>
      <c r="S164" s="4">
        <f t="shared" si="80"/>
        <v>-6.661944444444444</v>
      </c>
      <c r="T164" s="6">
        <f t="shared" si="80"/>
        <v>11.360555555555555</v>
      </c>
      <c r="U164" s="6">
        <f t="shared" si="80"/>
        <v>8.1984888464119159</v>
      </c>
      <c r="V164" s="4">
        <f t="shared" si="80"/>
        <v>0.32075277777777783</v>
      </c>
      <c r="W164" s="4">
        <f t="shared" si="80"/>
        <v>7.2952777777777769</v>
      </c>
      <c r="X164" s="6">
        <f t="shared" si="80"/>
        <v>17.366944444444446</v>
      </c>
      <c r="Y164" s="6">
        <f t="shared" si="80"/>
        <v>12.623329605311655</v>
      </c>
    </row>
    <row r="165" spans="2:25">
      <c r="E165" s="3" t="s">
        <v>726</v>
      </c>
      <c r="F165" s="4">
        <f>AVERAGE(F136:F148)</f>
        <v>6.8704999999999988E-2</v>
      </c>
      <c r="G165" s="4">
        <f t="shared" ref="G165:Y165" si="81">AVERAGE(G136:G148)</f>
        <v>1206.2916666666667</v>
      </c>
      <c r="H165" s="6">
        <f>AVERAGE(H136:H148)</f>
        <v>1.4434676144597609</v>
      </c>
      <c r="I165" s="4">
        <f t="shared" si="81"/>
        <v>0.22124666666666667</v>
      </c>
      <c r="J165" s="4">
        <f t="shared" si="81"/>
        <v>1566.7503333333334</v>
      </c>
      <c r="K165" s="6">
        <f>AVERAGE(K136:K148)</f>
        <v>1.981871396620241</v>
      </c>
      <c r="L165" s="4">
        <f t="shared" si="81"/>
        <v>6.0434999999999996E-2</v>
      </c>
      <c r="M165" s="4">
        <f t="shared" si="81"/>
        <v>518.20849833333341</v>
      </c>
      <c r="N165" s="5">
        <f t="shared" si="81"/>
        <v>0.60483004723238332</v>
      </c>
      <c r="O165" s="4">
        <f t="shared" si="81"/>
        <v>0.25520666666666669</v>
      </c>
      <c r="P165" s="4">
        <f t="shared" si="81"/>
        <v>916.38081333333321</v>
      </c>
      <c r="Q165" s="6">
        <f t="shared" si="81"/>
        <v>1.151780982572965</v>
      </c>
      <c r="R165" s="4">
        <f t="shared" si="81"/>
        <v>6.7496666666666677E-2</v>
      </c>
      <c r="S165" s="4">
        <f t="shared" si="81"/>
        <v>-2.9783333333333335</v>
      </c>
      <c r="T165" s="6">
        <f t="shared" si="81"/>
        <v>12.104166666666664</v>
      </c>
      <c r="U165" s="6">
        <f t="shared" si="81"/>
        <v>8.4405224661745137</v>
      </c>
      <c r="V165" s="4">
        <f t="shared" si="81"/>
        <v>0.26342333333333334</v>
      </c>
      <c r="W165" s="4">
        <f t="shared" si="81"/>
        <v>13.689000000000002</v>
      </c>
      <c r="X165" s="6">
        <f t="shared" si="81"/>
        <v>19.144333333333336</v>
      </c>
      <c r="Y165" s="6">
        <f t="shared" si="81"/>
        <v>14.0945616691558</v>
      </c>
    </row>
    <row r="166" spans="2:25">
      <c r="E166" s="3" t="s">
        <v>727</v>
      </c>
      <c r="F166" s="4">
        <f>AVERAGE(F149:F161)</f>
        <v>6.3511111111111115E-2</v>
      </c>
      <c r="G166" s="4">
        <f t="shared" ref="G166:Y166" si="82">AVERAGE(G149:G161)</f>
        <v>1224.798888888889</v>
      </c>
      <c r="H166" s="6">
        <f>AVERAGE(H149:H161)</f>
        <v>1.4642790054334431</v>
      </c>
      <c r="I166" s="4">
        <f t="shared" si="82"/>
        <v>0.2441277777777778</v>
      </c>
      <c r="J166" s="4">
        <f t="shared" si="82"/>
        <v>1671.3483333333334</v>
      </c>
      <c r="K166" s="6">
        <f>AVERAGE(K149:K161)</f>
        <v>2.0788753782608036</v>
      </c>
      <c r="L166" s="4">
        <f t="shared" si="82"/>
        <v>6.560555555555557E-2</v>
      </c>
      <c r="M166" s="4">
        <f t="shared" si="82"/>
        <v>531.60663472222222</v>
      </c>
      <c r="N166" s="5">
        <f t="shared" si="82"/>
        <v>0.63121348916426834</v>
      </c>
      <c r="O166" s="4">
        <f t="shared" si="82"/>
        <v>0.27638611111111111</v>
      </c>
      <c r="P166" s="4">
        <f t="shared" si="82"/>
        <v>893.84282777777787</v>
      </c>
      <c r="Q166" s="6">
        <f t="shared" si="82"/>
        <v>1.0993041199741409</v>
      </c>
      <c r="R166" s="4">
        <f t="shared" si="82"/>
        <v>8.4886111111111121E-2</v>
      </c>
      <c r="S166" s="4">
        <f t="shared" si="82"/>
        <v>-7.0622222222222222</v>
      </c>
      <c r="T166" s="6">
        <f t="shared" si="82"/>
        <v>10.533333333333333</v>
      </c>
      <c r="U166" s="6">
        <f t="shared" si="82"/>
        <v>7.1618804439349191</v>
      </c>
      <c r="V166" s="4">
        <f t="shared" si="82"/>
        <v>0.26886666666666664</v>
      </c>
      <c r="W166" s="4">
        <f t="shared" si="82"/>
        <v>9.4236111111111089</v>
      </c>
      <c r="X166" s="6">
        <f t="shared" si="82"/>
        <v>16.478055555555557</v>
      </c>
      <c r="Y166" s="6">
        <f t="shared" si="82"/>
        <v>11.380198279178659</v>
      </c>
    </row>
    <row r="168" spans="2:25">
      <c r="B168" t="s">
        <v>728</v>
      </c>
    </row>
    <row r="169" spans="2:25">
      <c r="E169" s="3" t="s">
        <v>725</v>
      </c>
      <c r="F169" s="4">
        <f>STDEV(F123:F135)</f>
        <v>4.5280109385650018E-2</v>
      </c>
      <c r="G169" s="5">
        <f t="shared" ref="G169:Y169" si="83">STDEV(G123:G135)</f>
        <v>671.12076457923024</v>
      </c>
      <c r="H169" s="5">
        <f>STDEV(H123:H135)</f>
        <v>0.73167661298132936</v>
      </c>
      <c r="I169" s="4">
        <f t="shared" si="83"/>
        <v>0.17270391984832437</v>
      </c>
      <c r="J169" s="5">
        <f t="shared" si="83"/>
        <v>363.61860490537879</v>
      </c>
      <c r="K169" s="5">
        <f>STDEV(K123:K135)</f>
        <v>0.22802026647272591</v>
      </c>
      <c r="L169" s="4">
        <f t="shared" si="83"/>
        <v>5.2945713001644662E-2</v>
      </c>
      <c r="M169" s="5">
        <f t="shared" si="83"/>
        <v>344.15914134325595</v>
      </c>
      <c r="N169" s="6">
        <f t="shared" si="83"/>
        <v>0.35542825974998415</v>
      </c>
      <c r="O169" s="4">
        <f t="shared" si="83"/>
        <v>0.16938111060951605</v>
      </c>
      <c r="P169" s="5">
        <f t="shared" si="83"/>
        <v>277.77965045485007</v>
      </c>
      <c r="Q169" s="6">
        <f t="shared" si="83"/>
        <v>0.25413427567915675</v>
      </c>
      <c r="R169" s="4">
        <f t="shared" si="83"/>
        <v>7.5735018464944737E-2</v>
      </c>
      <c r="S169" s="5">
        <f t="shared" si="83"/>
        <v>9.8902286701647171</v>
      </c>
      <c r="T169" s="6">
        <f t="shared" si="83"/>
        <v>7.0798604439440691</v>
      </c>
      <c r="U169" s="6">
        <f t="shared" si="83"/>
        <v>4.9252923011373557</v>
      </c>
      <c r="V169" s="4">
        <f t="shared" si="83"/>
        <v>0.17429025162000392</v>
      </c>
      <c r="W169" s="5">
        <f t="shared" si="83"/>
        <v>15.643309891460609</v>
      </c>
      <c r="X169" s="6">
        <f t="shared" si="83"/>
        <v>7.6014366609058994</v>
      </c>
      <c r="Y169" s="6">
        <f t="shared" si="83"/>
        <v>4.3389119837720775</v>
      </c>
    </row>
    <row r="170" spans="2:25">
      <c r="E170" s="3" t="s">
        <v>726</v>
      </c>
      <c r="F170" s="4">
        <f>STDEV(F136:F148)</f>
        <v>2.8920762384722517E-2</v>
      </c>
      <c r="G170" s="5">
        <f t="shared" ref="G170:Y170" si="84">STDEV(G136:G148)</f>
        <v>874.45295227401505</v>
      </c>
      <c r="H170" s="5">
        <f>STDEV(H136:H148)</f>
        <v>0.87025743903216168</v>
      </c>
      <c r="I170" s="4">
        <f t="shared" si="84"/>
        <v>7.5419184447433882E-2</v>
      </c>
      <c r="J170" s="5">
        <f t="shared" si="84"/>
        <v>447.86478554303238</v>
      </c>
      <c r="K170" s="5">
        <f>STDEV(K136:K148)</f>
        <v>0.22678284373710189</v>
      </c>
      <c r="L170" s="4">
        <f t="shared" si="84"/>
        <v>2.7350844040963104E-2</v>
      </c>
      <c r="M170" s="5">
        <f t="shared" si="84"/>
        <v>499.18234542762593</v>
      </c>
      <c r="N170" s="6">
        <f t="shared" si="84"/>
        <v>0.50735041326144592</v>
      </c>
      <c r="O170" s="4">
        <f t="shared" si="84"/>
        <v>8.1309099000338836E-2</v>
      </c>
      <c r="P170" s="5">
        <f t="shared" si="84"/>
        <v>334.49506202384191</v>
      </c>
      <c r="Q170" s="6">
        <f t="shared" si="84"/>
        <v>0.25733307124389232</v>
      </c>
      <c r="R170" s="4">
        <f t="shared" si="84"/>
        <v>2.6162221608765808E-2</v>
      </c>
      <c r="S170" s="5">
        <f t="shared" si="84"/>
        <v>8.1133905853301211</v>
      </c>
      <c r="T170" s="6">
        <f t="shared" si="84"/>
        <v>5.3011025670067937</v>
      </c>
      <c r="U170" s="6">
        <f t="shared" si="84"/>
        <v>3.2982438852455802</v>
      </c>
      <c r="V170" s="4">
        <f t="shared" si="84"/>
        <v>5.8938888731789478E-2</v>
      </c>
      <c r="W170" s="5">
        <f t="shared" si="84"/>
        <v>10.619276212809922</v>
      </c>
      <c r="X170" s="6">
        <f t="shared" si="84"/>
        <v>5.0130038430928892</v>
      </c>
      <c r="Y170" s="6">
        <f t="shared" si="84"/>
        <v>3.845500870064225</v>
      </c>
    </row>
    <row r="171" spans="2:25">
      <c r="E171" s="3" t="s">
        <v>727</v>
      </c>
      <c r="F171" s="4">
        <f>STDEV(F149:F161)</f>
        <v>3.1317476107826911E-2</v>
      </c>
      <c r="G171" s="5">
        <f t="shared" ref="G171:Y171" si="85">STDEV(G149:G161)</f>
        <v>895.58860957397917</v>
      </c>
      <c r="H171" s="5">
        <f>STDEV(H149:H161)</f>
        <v>1.0061140742700443</v>
      </c>
      <c r="I171" s="4">
        <f t="shared" si="85"/>
        <v>0.12159414346055367</v>
      </c>
      <c r="J171" s="5">
        <f t="shared" si="85"/>
        <v>440.50396906339608</v>
      </c>
      <c r="K171" s="5">
        <f>STDEV(K149:K161)</f>
        <v>0.43608989868879161</v>
      </c>
      <c r="L171" s="4">
        <f t="shared" si="85"/>
        <v>3.2765974077372639E-2</v>
      </c>
      <c r="M171" s="5">
        <f t="shared" si="85"/>
        <v>519.4298772109745</v>
      </c>
      <c r="N171" s="6">
        <f t="shared" si="85"/>
        <v>0.57634463302729733</v>
      </c>
      <c r="O171" s="4">
        <f t="shared" si="85"/>
        <v>0.12382177845542894</v>
      </c>
      <c r="P171" s="5">
        <f t="shared" si="85"/>
        <v>338.02249904145896</v>
      </c>
      <c r="Q171" s="6">
        <f t="shared" si="85"/>
        <v>0.31901170391319228</v>
      </c>
      <c r="R171" s="4">
        <f t="shared" si="85"/>
        <v>3.0496634880872276E-2</v>
      </c>
      <c r="S171" s="5">
        <f t="shared" si="85"/>
        <v>7.006852105687436</v>
      </c>
      <c r="T171" s="6">
        <f t="shared" si="85"/>
        <v>5.8797108772455813</v>
      </c>
      <c r="U171" s="6">
        <f t="shared" si="85"/>
        <v>3.1851757189687322</v>
      </c>
      <c r="V171" s="4">
        <f t="shared" si="85"/>
        <v>0.11998115003464653</v>
      </c>
      <c r="W171" s="5">
        <f t="shared" si="85"/>
        <v>11.78133110230281</v>
      </c>
      <c r="X171" s="6">
        <f t="shared" si="85"/>
        <v>6.1444680644147489</v>
      </c>
      <c r="Y171" s="6">
        <f t="shared" si="85"/>
        <v>3.9241342330600322</v>
      </c>
    </row>
    <row r="173" spans="2:25">
      <c r="B173" t="s">
        <v>749</v>
      </c>
      <c r="E173" s="3" t="s">
        <v>725</v>
      </c>
      <c r="F173" s="12">
        <f>QUARTILE(F123:F135,3)</f>
        <v>9.9375000000000005E-2</v>
      </c>
      <c r="G173" s="12">
        <f t="shared" ref="G173:Y173" si="86">QUARTILE(G123:G135,3)</f>
        <v>1426.145</v>
      </c>
      <c r="H173" s="12">
        <f t="shared" si="86"/>
        <v>1.9722619944982769</v>
      </c>
      <c r="I173" s="12">
        <f t="shared" si="86"/>
        <v>0.29120000000000001</v>
      </c>
      <c r="J173" s="12">
        <f t="shared" si="86"/>
        <v>1518.06</v>
      </c>
      <c r="K173" s="12">
        <f t="shared" si="86"/>
        <v>1.852565893622141</v>
      </c>
      <c r="L173" s="12">
        <f t="shared" si="86"/>
        <v>9.6933333333333316E-2</v>
      </c>
      <c r="M173" s="12">
        <f t="shared" si="86"/>
        <v>560.54646666666667</v>
      </c>
      <c r="N173" s="12">
        <f t="shared" si="86"/>
        <v>0.75634299537935945</v>
      </c>
      <c r="O173" s="12">
        <f t="shared" si="86"/>
        <v>0.32336666666666669</v>
      </c>
      <c r="P173" s="12">
        <f t="shared" si="86"/>
        <v>963.83975000000009</v>
      </c>
      <c r="Q173" s="12">
        <f t="shared" si="86"/>
        <v>1.1236872251677257</v>
      </c>
      <c r="R173" s="12">
        <f t="shared" si="86"/>
        <v>9.5566666666666661E-2</v>
      </c>
      <c r="S173" s="12">
        <f t="shared" si="86"/>
        <v>0.725833333333334</v>
      </c>
      <c r="T173" s="12">
        <f t="shared" si="86"/>
        <v>17.837500000000002</v>
      </c>
      <c r="U173" s="12">
        <f t="shared" si="86"/>
        <v>10.758952905343481</v>
      </c>
      <c r="V173" s="12">
        <f t="shared" si="86"/>
        <v>0.34111666666666673</v>
      </c>
      <c r="W173" s="12">
        <f t="shared" si="86"/>
        <v>15.0825</v>
      </c>
      <c r="X173" s="12">
        <f t="shared" si="86"/>
        <v>18.369999999999997</v>
      </c>
      <c r="Y173" s="12">
        <f t="shared" si="86"/>
        <v>14.701895872059364</v>
      </c>
    </row>
    <row r="174" spans="2:25">
      <c r="E174" s="3" t="s">
        <v>726</v>
      </c>
      <c r="F174" s="12">
        <f>QUARTILE(F136:F148,3)</f>
        <v>8.6575000000000013E-2</v>
      </c>
      <c r="G174" s="12">
        <f t="shared" ref="G174:Y174" si="87">QUARTILE(G136:G148,3)</f>
        <v>1609.88375</v>
      </c>
      <c r="H174" s="12">
        <f t="shared" si="87"/>
        <v>2.0130712708120964</v>
      </c>
      <c r="I174" s="12">
        <f t="shared" si="87"/>
        <v>0.252</v>
      </c>
      <c r="J174" s="12">
        <f t="shared" si="87"/>
        <v>1839.4675000000002</v>
      </c>
      <c r="K174" s="12">
        <f t="shared" si="87"/>
        <v>2.183552789057376</v>
      </c>
      <c r="L174" s="12">
        <f t="shared" si="87"/>
        <v>7.5141666666666662E-2</v>
      </c>
      <c r="M174" s="12">
        <f t="shared" si="87"/>
        <v>738.78260833333331</v>
      </c>
      <c r="N174" s="12">
        <f t="shared" si="87"/>
        <v>1.0242240092895276</v>
      </c>
      <c r="O174" s="12">
        <f t="shared" si="87"/>
        <v>0.28964166666666669</v>
      </c>
      <c r="P174" s="12">
        <f t="shared" si="87"/>
        <v>1077.198525</v>
      </c>
      <c r="Q174" s="12">
        <f t="shared" si="87"/>
        <v>1.3637486477700547</v>
      </c>
      <c r="R174" s="12">
        <f t="shared" si="87"/>
        <v>8.095833333333334E-2</v>
      </c>
      <c r="S174" s="12">
        <f t="shared" si="87"/>
        <v>2.8525</v>
      </c>
      <c r="T174" s="12">
        <f t="shared" si="87"/>
        <v>16.569166666666668</v>
      </c>
      <c r="U174" s="12">
        <f t="shared" si="87"/>
        <v>8.7823120615809991</v>
      </c>
      <c r="V174" s="12">
        <f t="shared" si="87"/>
        <v>0.31605</v>
      </c>
      <c r="W174" s="12">
        <f t="shared" si="87"/>
        <v>19.459166666666668</v>
      </c>
      <c r="X174" s="12">
        <f t="shared" si="87"/>
        <v>22.503333333333334</v>
      </c>
      <c r="Y174" s="12">
        <f t="shared" si="87"/>
        <v>16.253646352418102</v>
      </c>
    </row>
    <row r="175" spans="2:25">
      <c r="E175" s="3" t="s">
        <v>727</v>
      </c>
      <c r="F175" s="12">
        <f>QUARTILE(F149:F161,3)</f>
        <v>7.890833333333333E-2</v>
      </c>
      <c r="G175" s="12">
        <f t="shared" ref="G175:Y175" si="88">QUARTILE(G149:G161,3)</f>
        <v>1709.8983333333335</v>
      </c>
      <c r="H175" s="12">
        <f t="shared" si="88"/>
        <v>2.0867359612581322</v>
      </c>
      <c r="I175" s="12">
        <f t="shared" si="88"/>
        <v>0.30185000000000001</v>
      </c>
      <c r="J175" s="12">
        <f t="shared" si="88"/>
        <v>1840.7050000000002</v>
      </c>
      <c r="K175" s="12">
        <f t="shared" si="88"/>
        <v>2.2284164898843795</v>
      </c>
      <c r="L175" s="12">
        <f t="shared" si="88"/>
        <v>8.1866666666666671E-2</v>
      </c>
      <c r="M175" s="12">
        <f t="shared" si="88"/>
        <v>802.84788749999996</v>
      </c>
      <c r="N175" s="12">
        <f t="shared" si="88"/>
        <v>1.077683427941343</v>
      </c>
      <c r="O175" s="12">
        <f t="shared" si="88"/>
        <v>0.33063333333333333</v>
      </c>
      <c r="P175" s="12">
        <f t="shared" si="88"/>
        <v>1029.5877333333335</v>
      </c>
      <c r="Q175" s="12">
        <f t="shared" si="88"/>
        <v>1.3373230810690475</v>
      </c>
      <c r="R175" s="12">
        <f t="shared" si="88"/>
        <v>9.290000000000001E-2</v>
      </c>
      <c r="S175" s="12">
        <f t="shared" si="88"/>
        <v>-3.0458333333333338</v>
      </c>
      <c r="T175" s="12">
        <f t="shared" si="88"/>
        <v>13.815833333333334</v>
      </c>
      <c r="U175" s="12">
        <f t="shared" si="88"/>
        <v>9.7924971256633011</v>
      </c>
      <c r="V175" s="12">
        <f t="shared" si="88"/>
        <v>0.30211666666666664</v>
      </c>
      <c r="W175" s="12">
        <f t="shared" si="88"/>
        <v>14.887499999999999</v>
      </c>
      <c r="X175" s="12">
        <f t="shared" si="88"/>
        <v>21.048333333333332</v>
      </c>
      <c r="Y175" s="12">
        <f t="shared" si="88"/>
        <v>14.584243619069914</v>
      </c>
    </row>
    <row r="176" spans="2:25">
      <c r="E176" s="3" t="s">
        <v>750</v>
      </c>
      <c r="F176" s="39">
        <f>AVERAGE(F173:F175)</f>
        <v>8.8286111111111107E-2</v>
      </c>
      <c r="G176" s="39">
        <f t="shared" ref="G176:Y176" si="89">AVERAGE(G173:G175)</f>
        <v>1581.9756944444446</v>
      </c>
      <c r="H176" s="39">
        <f t="shared" si="89"/>
        <v>2.0240230755228352</v>
      </c>
      <c r="I176" s="39">
        <f t="shared" si="89"/>
        <v>0.28168333333333334</v>
      </c>
      <c r="J176" s="39">
        <f t="shared" si="89"/>
        <v>1732.7441666666666</v>
      </c>
      <c r="K176" s="39">
        <f t="shared" si="89"/>
        <v>2.0881783908546319</v>
      </c>
      <c r="L176" s="39">
        <f t="shared" si="89"/>
        <v>8.4647222222222207E-2</v>
      </c>
      <c r="M176" s="39">
        <f t="shared" si="89"/>
        <v>700.72565416666669</v>
      </c>
      <c r="N176" s="39">
        <f t="shared" si="89"/>
        <v>0.95275014420341009</v>
      </c>
      <c r="O176" s="39">
        <f t="shared" si="89"/>
        <v>0.31454722222222226</v>
      </c>
      <c r="P176" s="39">
        <f t="shared" si="89"/>
        <v>1023.5420027777778</v>
      </c>
      <c r="Q176" s="39">
        <f t="shared" si="89"/>
        <v>1.2749196513356094</v>
      </c>
      <c r="R176" s="39">
        <f t="shared" si="89"/>
        <v>8.9808333333333337E-2</v>
      </c>
      <c r="S176" s="39">
        <f t="shared" si="89"/>
        <v>0.17750000000000007</v>
      </c>
      <c r="T176" s="39">
        <f t="shared" si="89"/>
        <v>16.074166666666667</v>
      </c>
      <c r="U176" s="39">
        <f t="shared" si="89"/>
        <v>9.777920697529261</v>
      </c>
      <c r="V176" s="39">
        <f t="shared" si="89"/>
        <v>0.31976111111111111</v>
      </c>
      <c r="W176" s="39">
        <f t="shared" si="89"/>
        <v>16.476388888888891</v>
      </c>
      <c r="X176" s="39">
        <f t="shared" si="89"/>
        <v>20.640555555555554</v>
      </c>
      <c r="Y176" s="39">
        <f t="shared" si="89"/>
        <v>15.179928614515793</v>
      </c>
    </row>
    <row r="178" spans="1:25">
      <c r="B178" t="s">
        <v>729</v>
      </c>
      <c r="E178" s="3" t="s">
        <v>725</v>
      </c>
      <c r="F178">
        <f>COUNT(F123:F135)</f>
        <v>12</v>
      </c>
      <c r="G178">
        <f t="shared" ref="G178:Y178" si="90">COUNT(G123:G135)</f>
        <v>12</v>
      </c>
      <c r="H178">
        <f>COUNT(H123:H135)</f>
        <v>12</v>
      </c>
      <c r="I178">
        <f t="shared" si="90"/>
        <v>12</v>
      </c>
      <c r="J178">
        <f t="shared" si="90"/>
        <v>12</v>
      </c>
      <c r="K178">
        <f>COUNT(K123:K135)</f>
        <v>12</v>
      </c>
      <c r="L178">
        <f t="shared" si="90"/>
        <v>11</v>
      </c>
      <c r="M178">
        <f t="shared" si="90"/>
        <v>11</v>
      </c>
      <c r="N178">
        <f t="shared" si="90"/>
        <v>11</v>
      </c>
      <c r="O178">
        <f t="shared" si="90"/>
        <v>12</v>
      </c>
      <c r="P178">
        <f t="shared" si="90"/>
        <v>12</v>
      </c>
      <c r="Q178">
        <f t="shared" si="90"/>
        <v>12</v>
      </c>
      <c r="R178">
        <f t="shared" si="90"/>
        <v>12</v>
      </c>
      <c r="S178">
        <f t="shared" si="90"/>
        <v>12</v>
      </c>
      <c r="T178">
        <f t="shared" si="90"/>
        <v>12</v>
      </c>
      <c r="U178">
        <f t="shared" si="90"/>
        <v>12</v>
      </c>
      <c r="V178">
        <f t="shared" si="90"/>
        <v>12</v>
      </c>
      <c r="W178">
        <f t="shared" si="90"/>
        <v>12</v>
      </c>
      <c r="X178">
        <f t="shared" si="90"/>
        <v>12</v>
      </c>
      <c r="Y178">
        <f t="shared" si="90"/>
        <v>12</v>
      </c>
    </row>
    <row r="179" spans="1:25">
      <c r="E179" s="3" t="s">
        <v>726</v>
      </c>
      <c r="F179">
        <f>COUNT(F136:F148)</f>
        <v>10</v>
      </c>
      <c r="G179">
        <f t="shared" ref="G179:Y179" si="91">COUNT(G136:G148)</f>
        <v>10</v>
      </c>
      <c r="H179">
        <f>COUNT(H136:H148)</f>
        <v>10</v>
      </c>
      <c r="I179">
        <f t="shared" si="91"/>
        <v>10</v>
      </c>
      <c r="J179">
        <f t="shared" si="91"/>
        <v>10</v>
      </c>
      <c r="K179">
        <f>COUNT(K136:K148)</f>
        <v>10</v>
      </c>
      <c r="L179">
        <f t="shared" si="91"/>
        <v>10</v>
      </c>
      <c r="M179">
        <f t="shared" si="91"/>
        <v>10</v>
      </c>
      <c r="N179">
        <f t="shared" si="91"/>
        <v>10</v>
      </c>
      <c r="O179">
        <f t="shared" si="91"/>
        <v>10</v>
      </c>
      <c r="P179">
        <f t="shared" si="91"/>
        <v>10</v>
      </c>
      <c r="Q179">
        <f t="shared" si="91"/>
        <v>10</v>
      </c>
      <c r="R179">
        <f t="shared" si="91"/>
        <v>10</v>
      </c>
      <c r="S179">
        <f t="shared" si="91"/>
        <v>10</v>
      </c>
      <c r="T179">
        <f t="shared" si="91"/>
        <v>10</v>
      </c>
      <c r="U179">
        <f t="shared" si="91"/>
        <v>10</v>
      </c>
      <c r="V179">
        <f t="shared" si="91"/>
        <v>10</v>
      </c>
      <c r="W179">
        <f t="shared" si="91"/>
        <v>10</v>
      </c>
      <c r="X179">
        <f t="shared" si="91"/>
        <v>10</v>
      </c>
      <c r="Y179">
        <f t="shared" si="91"/>
        <v>10</v>
      </c>
    </row>
    <row r="180" spans="1:25">
      <c r="E180" s="3" t="s">
        <v>727</v>
      </c>
      <c r="F180">
        <f>COUNT(F149:F161)</f>
        <v>12</v>
      </c>
      <c r="G180">
        <f t="shared" ref="G180:Y180" si="92">COUNT(G149:G161)</f>
        <v>12</v>
      </c>
      <c r="H180">
        <f>COUNT(H149:H161)</f>
        <v>12</v>
      </c>
      <c r="I180">
        <f t="shared" si="92"/>
        <v>12</v>
      </c>
      <c r="J180">
        <f t="shared" si="92"/>
        <v>12</v>
      </c>
      <c r="K180">
        <f>COUNT(K149:K161)</f>
        <v>12</v>
      </c>
      <c r="L180">
        <f t="shared" si="92"/>
        <v>12</v>
      </c>
      <c r="M180">
        <f t="shared" si="92"/>
        <v>12</v>
      </c>
      <c r="N180">
        <f t="shared" si="92"/>
        <v>12</v>
      </c>
      <c r="O180">
        <f t="shared" si="92"/>
        <v>12</v>
      </c>
      <c r="P180">
        <f t="shared" si="92"/>
        <v>12</v>
      </c>
      <c r="Q180">
        <f t="shared" si="92"/>
        <v>12</v>
      </c>
      <c r="R180">
        <f t="shared" si="92"/>
        <v>12</v>
      </c>
      <c r="S180">
        <f t="shared" si="92"/>
        <v>12</v>
      </c>
      <c r="T180">
        <f t="shared" si="92"/>
        <v>12</v>
      </c>
      <c r="U180">
        <f t="shared" si="92"/>
        <v>12</v>
      </c>
      <c r="V180">
        <f t="shared" si="92"/>
        <v>12</v>
      </c>
      <c r="W180">
        <f t="shared" si="92"/>
        <v>12</v>
      </c>
      <c r="X180">
        <f t="shared" si="92"/>
        <v>12</v>
      </c>
      <c r="Y180">
        <f t="shared" si="92"/>
        <v>12</v>
      </c>
    </row>
    <row r="181" spans="1:25">
      <c r="A181" s="3"/>
    </row>
    <row r="182" spans="1:25">
      <c r="A182" s="3"/>
      <c r="B182" t="s">
        <v>730</v>
      </c>
      <c r="D182" s="9"/>
    </row>
    <row r="183" spans="1:25">
      <c r="A183" s="3"/>
      <c r="B183" s="9" t="s">
        <v>725</v>
      </c>
      <c r="C183" s="9"/>
      <c r="D183" s="9"/>
      <c r="E183" s="3" t="s">
        <v>731</v>
      </c>
      <c r="F183" s="8">
        <f>MIN(F123:F135)</f>
        <v>1.5600000000000001E-2</v>
      </c>
      <c r="G183" s="8">
        <f t="shared" ref="G183:Y183" si="93">MIN(G123:G135)</f>
        <v>232.47</v>
      </c>
      <c r="H183" s="8">
        <f>MIN(H123:H135)</f>
        <v>0.32278234917031851</v>
      </c>
      <c r="I183" s="8">
        <f t="shared" si="93"/>
        <v>0.1641</v>
      </c>
      <c r="J183" s="8">
        <f t="shared" si="93"/>
        <v>901.08333333333337</v>
      </c>
      <c r="K183" s="8">
        <f>MIN(K123:K135)</f>
        <v>1.1776096256218578</v>
      </c>
      <c r="L183" s="8">
        <f t="shared" si="93"/>
        <v>0.02</v>
      </c>
      <c r="M183" s="8">
        <f t="shared" si="93"/>
        <v>45.208833333333331</v>
      </c>
      <c r="N183" s="8">
        <f t="shared" si="93"/>
        <v>5.989544943673384E-2</v>
      </c>
      <c r="O183" s="8">
        <f t="shared" si="93"/>
        <v>0.18959999999999999</v>
      </c>
      <c r="P183" s="8">
        <f t="shared" si="93"/>
        <v>228.82726666666667</v>
      </c>
      <c r="Q183" s="8">
        <f t="shared" si="93"/>
        <v>0.29905024525819629</v>
      </c>
      <c r="R183" s="8">
        <f t="shared" si="93"/>
        <v>2.63E-2</v>
      </c>
      <c r="S183" s="8">
        <f t="shared" si="93"/>
        <v>-21.36</v>
      </c>
      <c r="T183" s="8">
        <f t="shared" si="93"/>
        <v>1.3166666666666667</v>
      </c>
      <c r="U183" s="8">
        <f t="shared" si="93"/>
        <v>1.4389558181773505</v>
      </c>
      <c r="V183" s="8">
        <f t="shared" si="93"/>
        <v>0.1351</v>
      </c>
      <c r="W183" s="8">
        <f t="shared" si="93"/>
        <v>-18.266666666666666</v>
      </c>
      <c r="X183" s="8">
        <f t="shared" si="93"/>
        <v>10.413333333333334</v>
      </c>
      <c r="Y183" s="8">
        <f t="shared" si="93"/>
        <v>7.5605546213769115</v>
      </c>
    </row>
    <row r="184" spans="1:25">
      <c r="A184" s="3"/>
      <c r="B184" s="9"/>
      <c r="C184" s="9"/>
      <c r="D184" s="9"/>
      <c r="E184" s="3" t="s">
        <v>732</v>
      </c>
      <c r="F184" s="7">
        <f>MAX(F123:F135)</f>
        <v>0.1741</v>
      </c>
      <c r="G184" s="7">
        <f t="shared" ref="G184:Y184" si="94">MAX(G123:G135)</f>
        <v>2172.5166666666664</v>
      </c>
      <c r="H184" s="7">
        <f>MAX(H123:H135)</f>
        <v>2.0240732864829103</v>
      </c>
      <c r="I184" s="7">
        <f t="shared" si="94"/>
        <v>0.74053333333333315</v>
      </c>
      <c r="J184" s="7">
        <f t="shared" si="94"/>
        <v>2106.4633333333336</v>
      </c>
      <c r="K184" s="7">
        <f>MAX(K123:K135)</f>
        <v>2.0437054026503567</v>
      </c>
      <c r="L184" s="7">
        <f t="shared" si="94"/>
        <v>0.17710000000000001</v>
      </c>
      <c r="M184" s="7">
        <f t="shared" si="94"/>
        <v>1023.8940333333334</v>
      </c>
      <c r="N184" s="7">
        <f t="shared" si="94"/>
        <v>0.9472223251961075</v>
      </c>
      <c r="O184" s="7">
        <f t="shared" si="94"/>
        <v>0.76230000000000009</v>
      </c>
      <c r="P184" s="7">
        <f t="shared" si="94"/>
        <v>1271.9813333333334</v>
      </c>
      <c r="Q184" s="7">
        <f t="shared" si="94"/>
        <v>1.3195422282629214</v>
      </c>
      <c r="R184" s="7">
        <f t="shared" si="94"/>
        <v>0.308</v>
      </c>
      <c r="S184" s="7">
        <f t="shared" si="94"/>
        <v>6.63</v>
      </c>
      <c r="T184" s="7">
        <f t="shared" si="94"/>
        <v>21.36</v>
      </c>
      <c r="U184" s="7">
        <f t="shared" si="94"/>
        <v>15.563149922370803</v>
      </c>
      <c r="V184" s="7">
        <f t="shared" si="94"/>
        <v>0.76169999999999993</v>
      </c>
      <c r="W184" s="7">
        <f t="shared" si="94"/>
        <v>37.639999999999993</v>
      </c>
      <c r="X184" s="7">
        <f t="shared" si="94"/>
        <v>37.639999999999993</v>
      </c>
      <c r="Y184" s="7">
        <f t="shared" si="94"/>
        <v>22.603246664534851</v>
      </c>
    </row>
    <row r="185" spans="1:25">
      <c r="A185" s="3"/>
      <c r="B185" s="9" t="s">
        <v>726</v>
      </c>
      <c r="C185" s="9"/>
      <c r="D185" s="9"/>
      <c r="E185" s="3" t="s">
        <v>731</v>
      </c>
      <c r="F185" s="8">
        <f>MIN(F136:F148)</f>
        <v>1.325E-2</v>
      </c>
      <c r="G185" s="8">
        <f t="shared" ref="G185:Y185" si="95">MIN(G136:G148)</f>
        <v>32.39</v>
      </c>
      <c r="H185" s="8">
        <f>MIN(H136:H148)</f>
        <v>5.9490683343894353E-2</v>
      </c>
      <c r="I185" s="8">
        <f t="shared" si="95"/>
        <v>0.14050000000000001</v>
      </c>
      <c r="J185" s="8">
        <f t="shared" si="95"/>
        <v>1046.5766666666666</v>
      </c>
      <c r="K185" s="8">
        <f>MIN(K136:K148)</f>
        <v>1.5923085895699891</v>
      </c>
      <c r="L185" s="8">
        <f t="shared" si="95"/>
        <v>1.225E-2</v>
      </c>
      <c r="M185" s="8">
        <f t="shared" si="95"/>
        <v>22.58135</v>
      </c>
      <c r="N185" s="8">
        <f t="shared" si="95"/>
        <v>4.1475144869640275E-2</v>
      </c>
      <c r="O185" s="8">
        <f t="shared" si="95"/>
        <v>0.14499999999999999</v>
      </c>
      <c r="P185" s="8">
        <f t="shared" si="95"/>
        <v>542.57989999999995</v>
      </c>
      <c r="Q185" s="8">
        <f t="shared" si="95"/>
        <v>0.84699299943968498</v>
      </c>
      <c r="R185" s="8">
        <f t="shared" si="95"/>
        <v>2.5599999999999998E-2</v>
      </c>
      <c r="S185" s="8">
        <f t="shared" si="95"/>
        <v>-16.663333333333334</v>
      </c>
      <c r="T185" s="8">
        <f t="shared" si="95"/>
        <v>3.6</v>
      </c>
      <c r="U185" s="8">
        <f t="shared" si="95"/>
        <v>3.5656089881871371</v>
      </c>
      <c r="V185" s="8">
        <f t="shared" si="95"/>
        <v>0.15016666666666667</v>
      </c>
      <c r="W185" s="8">
        <f t="shared" si="95"/>
        <v>-2.7900000000000005</v>
      </c>
      <c r="X185" s="8">
        <f t="shared" si="95"/>
        <v>10.773333333333333</v>
      </c>
      <c r="Y185" s="8">
        <f t="shared" si="95"/>
        <v>6.8406432896092868</v>
      </c>
    </row>
    <row r="186" spans="1:25">
      <c r="A186" s="3"/>
      <c r="B186" s="9"/>
      <c r="C186" s="9"/>
      <c r="D186" s="9"/>
      <c r="E186" s="3" t="s">
        <v>732</v>
      </c>
      <c r="F186" s="7">
        <f>MAX(F136:F148)</f>
        <v>0.1091</v>
      </c>
      <c r="G186" s="7">
        <f t="shared" ref="G186:Y186" si="96">MAX(G136:G148)</f>
        <v>2921.9566666666665</v>
      </c>
      <c r="H186" s="7">
        <f>MAX(H136:H148)</f>
        <v>2.5788303892279427</v>
      </c>
      <c r="I186" s="7">
        <f t="shared" si="96"/>
        <v>0.40000000000000008</v>
      </c>
      <c r="J186" s="7">
        <f t="shared" si="96"/>
        <v>2489.2400000000002</v>
      </c>
      <c r="K186" s="7">
        <f>MAX(K136:K148)</f>
        <v>2.2653035118226694</v>
      </c>
      <c r="L186" s="7">
        <f t="shared" si="96"/>
        <v>0.10823333333333333</v>
      </c>
      <c r="M186" s="7">
        <f t="shared" si="96"/>
        <v>1544.7411</v>
      </c>
      <c r="N186" s="7">
        <f t="shared" si="96"/>
        <v>1.3633416736169028</v>
      </c>
      <c r="O186" s="7">
        <f t="shared" si="96"/>
        <v>0.42499999999999999</v>
      </c>
      <c r="P186" s="7">
        <f t="shared" si="96"/>
        <v>1584.2973000000002</v>
      </c>
      <c r="Q186" s="7">
        <f t="shared" si="96"/>
        <v>1.5125525257673573</v>
      </c>
      <c r="R186" s="7">
        <f t="shared" si="96"/>
        <v>0.10986666666666667</v>
      </c>
      <c r="S186" s="7">
        <f t="shared" si="96"/>
        <v>7.5333333333333341</v>
      </c>
      <c r="T186" s="7">
        <f t="shared" si="96"/>
        <v>18.363333333333333</v>
      </c>
      <c r="U186" s="7">
        <f t="shared" si="96"/>
        <v>14.863127060838721</v>
      </c>
      <c r="V186" s="7">
        <f t="shared" si="96"/>
        <v>0.32590000000000002</v>
      </c>
      <c r="W186" s="7">
        <f t="shared" si="96"/>
        <v>26.663333333333338</v>
      </c>
      <c r="X186" s="7">
        <f t="shared" si="96"/>
        <v>26.663333333333338</v>
      </c>
      <c r="Y186" s="7">
        <f t="shared" si="96"/>
        <v>19.945942529223142</v>
      </c>
    </row>
    <row r="187" spans="1:25">
      <c r="A187" s="3"/>
      <c r="B187" s="9" t="s">
        <v>727</v>
      </c>
      <c r="C187" s="9"/>
      <c r="E187" s="3" t="s">
        <v>731</v>
      </c>
      <c r="F187" s="8">
        <f>MIN(F149:F161)</f>
        <v>1.5100000000000001E-2</v>
      </c>
      <c r="G187" s="8">
        <f t="shared" ref="G187:Y187" si="97">MIN(G149:G161)</f>
        <v>40.61</v>
      </c>
      <c r="H187" s="8">
        <f>MIN(H149:H161)</f>
        <v>7.4588349817707608E-2</v>
      </c>
      <c r="I187" s="8">
        <f t="shared" si="97"/>
        <v>0.12873333333333334</v>
      </c>
      <c r="J187" s="8">
        <f t="shared" si="97"/>
        <v>1045.97</v>
      </c>
      <c r="K187" s="8">
        <f>MIN(K149:K161)</f>
        <v>1.5913855797465273</v>
      </c>
      <c r="L187" s="8">
        <f t="shared" si="97"/>
        <v>2.5899999999999996E-2</v>
      </c>
      <c r="M187" s="8">
        <f t="shared" si="97"/>
        <v>41.929733333333331</v>
      </c>
      <c r="N187" s="8">
        <f t="shared" si="97"/>
        <v>4.8570259166589441E-2</v>
      </c>
      <c r="O187" s="8">
        <f t="shared" si="97"/>
        <v>0.1573</v>
      </c>
      <c r="P187" s="8">
        <f t="shared" si="97"/>
        <v>314.27686666666665</v>
      </c>
      <c r="Q187" s="8">
        <f t="shared" si="97"/>
        <v>0.41072279289404667</v>
      </c>
      <c r="R187" s="8">
        <f t="shared" si="97"/>
        <v>3.8066666666666665E-2</v>
      </c>
      <c r="S187" s="8">
        <f t="shared" si="97"/>
        <v>-22.070000000000004</v>
      </c>
      <c r="T187" s="8">
        <f t="shared" si="97"/>
        <v>2.64</v>
      </c>
      <c r="U187" s="8">
        <f t="shared" si="97"/>
        <v>1.6895602074779934</v>
      </c>
      <c r="V187" s="8">
        <f t="shared" si="97"/>
        <v>9.4833333333333325E-2</v>
      </c>
      <c r="W187" s="8">
        <f t="shared" si="97"/>
        <v>-15.963333333333333</v>
      </c>
      <c r="X187" s="8">
        <f t="shared" si="97"/>
        <v>8.1199999999999992</v>
      </c>
      <c r="Y187" s="8">
        <f t="shared" si="97"/>
        <v>6.3781684405947638</v>
      </c>
    </row>
    <row r="188" spans="1:25">
      <c r="A188" s="3"/>
      <c r="E188" s="3" t="s">
        <v>732</v>
      </c>
      <c r="F188" s="7">
        <f>MAX(F149:F161)</f>
        <v>0.11663333333333335</v>
      </c>
      <c r="G188" s="7">
        <f t="shared" ref="G188:Y188" si="98">MAX(G149:G161)</f>
        <v>2665.7133333333331</v>
      </c>
      <c r="H188" s="7">
        <f>MAX(H149:H161)</f>
        <v>3.2517751814387896</v>
      </c>
      <c r="I188" s="7">
        <f t="shared" si="98"/>
        <v>0.50643333333333329</v>
      </c>
      <c r="J188" s="7">
        <f t="shared" si="98"/>
        <v>2464.5300000000002</v>
      </c>
      <c r="K188" s="7">
        <f>MAX(K149:K161)</f>
        <v>3.2208499960793535</v>
      </c>
      <c r="L188" s="7">
        <f t="shared" si="98"/>
        <v>0.12436666666666667</v>
      </c>
      <c r="M188" s="7">
        <f t="shared" si="98"/>
        <v>1488.1366333333335</v>
      </c>
      <c r="N188" s="7">
        <f t="shared" si="98"/>
        <v>1.7735999808323966</v>
      </c>
      <c r="O188" s="7">
        <f t="shared" si="98"/>
        <v>0.55956666666666666</v>
      </c>
      <c r="P188" s="7">
        <f t="shared" si="98"/>
        <v>1595.7556999999999</v>
      </c>
      <c r="Q188" s="7">
        <f t="shared" si="98"/>
        <v>1.5036740193302374</v>
      </c>
      <c r="R188" s="7">
        <f t="shared" si="98"/>
        <v>0.16439999999999999</v>
      </c>
      <c r="S188" s="7">
        <f t="shared" si="98"/>
        <v>3.9299999999999997</v>
      </c>
      <c r="T188" s="7">
        <f t="shared" si="98"/>
        <v>22.070000000000004</v>
      </c>
      <c r="U188" s="7">
        <f t="shared" si="98"/>
        <v>11.754874140195239</v>
      </c>
      <c r="V188" s="7">
        <f t="shared" si="98"/>
        <v>0.56420000000000003</v>
      </c>
      <c r="W188" s="7">
        <f t="shared" si="98"/>
        <v>26.233333333333334</v>
      </c>
      <c r="X188" s="7">
        <f t="shared" si="98"/>
        <v>26.233333333333334</v>
      </c>
      <c r="Y188" s="7">
        <f t="shared" si="98"/>
        <v>18.413164843383694</v>
      </c>
    </row>
    <row r="189" spans="1:25">
      <c r="A189" s="43" t="s">
        <v>754</v>
      </c>
      <c r="E189" s="3"/>
      <c r="F189" s="21"/>
      <c r="G189" s="21"/>
      <c r="H189" s="21"/>
      <c r="I189" s="21" t="s">
        <v>755</v>
      </c>
      <c r="J189" s="21"/>
      <c r="K189" s="21"/>
      <c r="L189" s="21"/>
      <c r="M189" s="21"/>
      <c r="N189" s="21"/>
      <c r="O189" s="21"/>
      <c r="P189" s="21" t="s">
        <v>760</v>
      </c>
      <c r="Q189" s="21"/>
      <c r="R189" s="21"/>
      <c r="S189" s="21"/>
      <c r="T189" s="21"/>
      <c r="U189" s="21"/>
      <c r="V189" s="21"/>
      <c r="W189" s="21"/>
      <c r="X189" s="21"/>
      <c r="Y189" s="21"/>
    </row>
    <row r="190" spans="1:25" ht="13.5" thickBot="1">
      <c r="A190" s="20" t="s">
        <v>750</v>
      </c>
      <c r="B190" s="20" t="s">
        <v>736</v>
      </c>
      <c r="E190" s="20" t="s">
        <v>737</v>
      </c>
      <c r="I190" s="20" t="s">
        <v>736</v>
      </c>
      <c r="L190" s="20" t="s">
        <v>737</v>
      </c>
      <c r="P190" s="20" t="s">
        <v>736</v>
      </c>
      <c r="S190" s="20" t="s">
        <v>737</v>
      </c>
    </row>
    <row r="191" spans="1:25" ht="13.5" thickBot="1">
      <c r="A191" s="14"/>
      <c r="B191" s="15" t="s">
        <v>725</v>
      </c>
      <c r="C191" s="15" t="s">
        <v>726</v>
      </c>
      <c r="D191" s="15" t="s">
        <v>727</v>
      </c>
      <c r="E191" s="15" t="s">
        <v>725</v>
      </c>
      <c r="F191" s="15" t="s">
        <v>726</v>
      </c>
      <c r="G191" s="15" t="s">
        <v>727</v>
      </c>
      <c r="I191" s="15" t="s">
        <v>725</v>
      </c>
      <c r="J191" s="15" t="s">
        <v>726</v>
      </c>
      <c r="K191" s="15" t="s">
        <v>727</v>
      </c>
      <c r="L191" s="15" t="s">
        <v>725</v>
      </c>
      <c r="M191" s="15" t="s">
        <v>726</v>
      </c>
      <c r="N191" s="15" t="s">
        <v>727</v>
      </c>
      <c r="P191" s="15" t="s">
        <v>725</v>
      </c>
      <c r="Q191" s="15" t="s">
        <v>726</v>
      </c>
      <c r="R191" s="15" t="s">
        <v>727</v>
      </c>
      <c r="S191" s="15" t="s">
        <v>725</v>
      </c>
      <c r="T191" s="15" t="s">
        <v>726</v>
      </c>
      <c r="U191" s="15" t="s">
        <v>727</v>
      </c>
    </row>
    <row r="192" spans="1:25">
      <c r="A192" s="16" t="s">
        <v>738</v>
      </c>
      <c r="B192" s="22">
        <f>G164</f>
        <v>1012.6213888888889</v>
      </c>
      <c r="C192" s="22">
        <f>G165</f>
        <v>1206.2916666666667</v>
      </c>
      <c r="D192" s="22">
        <f>G166</f>
        <v>1224.798888888889</v>
      </c>
      <c r="E192" s="22">
        <f>J164</f>
        <v>1364.3816666666664</v>
      </c>
      <c r="F192" s="22">
        <f>J165</f>
        <v>1566.7503333333334</v>
      </c>
      <c r="G192" s="22">
        <f>J166</f>
        <v>1671.3483333333334</v>
      </c>
      <c r="I192" s="22">
        <f>M164</f>
        <v>364.44624393939398</v>
      </c>
      <c r="J192" s="22">
        <f>M165</f>
        <v>518.20849833333341</v>
      </c>
      <c r="K192" s="22">
        <f>M166</f>
        <v>531.60663472222222</v>
      </c>
      <c r="L192" s="22">
        <f>P164</f>
        <v>774.75216666666677</v>
      </c>
      <c r="M192" s="22">
        <f>P165</f>
        <v>916.38081333333321</v>
      </c>
      <c r="N192" s="22">
        <f>P166</f>
        <v>893.84282777777787</v>
      </c>
      <c r="P192" s="64">
        <f>T164</f>
        <v>11.360555555555555</v>
      </c>
      <c r="Q192" s="64">
        <f>T165</f>
        <v>12.104166666666664</v>
      </c>
      <c r="R192" s="64">
        <f>T166</f>
        <v>10.533333333333333</v>
      </c>
      <c r="S192" s="64">
        <f>X164</f>
        <v>17.366944444444446</v>
      </c>
      <c r="T192" s="64">
        <f>X165</f>
        <v>19.144333333333336</v>
      </c>
      <c r="U192" s="64">
        <f>X166</f>
        <v>16.478055555555557</v>
      </c>
    </row>
    <row r="193" spans="1:21">
      <c r="A193" s="23"/>
      <c r="B193" s="24">
        <f>G169</f>
        <v>671.12076457923024</v>
      </c>
      <c r="C193" s="24">
        <f>G170</f>
        <v>874.45295227401505</v>
      </c>
      <c r="D193" s="24">
        <f>G171</f>
        <v>895.58860957397917</v>
      </c>
      <c r="E193" s="24">
        <f>J169</f>
        <v>363.61860490537879</v>
      </c>
      <c r="F193" s="24">
        <f>J170</f>
        <v>447.86478554303238</v>
      </c>
      <c r="G193" s="24">
        <f>J171</f>
        <v>440.50396906339608</v>
      </c>
      <c r="I193" s="24">
        <f>M169</f>
        <v>344.15914134325595</v>
      </c>
      <c r="J193" s="24">
        <f>M170</f>
        <v>499.18234542762593</v>
      </c>
      <c r="K193" s="24">
        <f>M171</f>
        <v>519.4298772109745</v>
      </c>
      <c r="L193" s="24">
        <f>P169</f>
        <v>277.77965045485007</v>
      </c>
      <c r="M193" s="24">
        <f>P170</f>
        <v>334.49506202384191</v>
      </c>
      <c r="N193" s="24">
        <f>P171</f>
        <v>338.02249904145896</v>
      </c>
      <c r="P193" s="65">
        <f>T169</f>
        <v>7.0798604439440691</v>
      </c>
      <c r="Q193" s="65">
        <f>T170</f>
        <v>5.3011025670067937</v>
      </c>
      <c r="R193" s="65">
        <f>T171</f>
        <v>5.8797108772455813</v>
      </c>
      <c r="S193" s="65">
        <f>X169</f>
        <v>7.6014366609058994</v>
      </c>
      <c r="T193" s="65">
        <f>X170</f>
        <v>5.0130038430928892</v>
      </c>
      <c r="U193" s="65">
        <f>X171</f>
        <v>6.1444680644147489</v>
      </c>
    </row>
    <row r="194" spans="1:21">
      <c r="A194" s="23" t="s">
        <v>740</v>
      </c>
      <c r="B194" s="25">
        <f>F164</f>
        <v>7.3823611111111118E-2</v>
      </c>
      <c r="C194" s="25">
        <f>F165</f>
        <v>6.8704999999999988E-2</v>
      </c>
      <c r="D194" s="25">
        <f>F166</f>
        <v>6.3511111111111115E-2</v>
      </c>
      <c r="E194" s="25">
        <f>I164</f>
        <v>0.28846944444444439</v>
      </c>
      <c r="F194" s="25">
        <f>I165</f>
        <v>0.22124666666666667</v>
      </c>
      <c r="G194" s="25">
        <f>I166</f>
        <v>0.2441277777777778</v>
      </c>
      <c r="I194" s="25">
        <f>L164</f>
        <v>7.4948484848484848E-2</v>
      </c>
      <c r="J194" s="25">
        <f>L165</f>
        <v>6.0434999999999996E-2</v>
      </c>
      <c r="K194" s="25">
        <f>L166</f>
        <v>6.560555555555557E-2</v>
      </c>
      <c r="L194" s="25">
        <f>O164</f>
        <v>0.32409166666666667</v>
      </c>
      <c r="M194" s="25">
        <f>O165</f>
        <v>0.25520666666666669</v>
      </c>
      <c r="N194" s="25">
        <f>O166</f>
        <v>0.27638611111111111</v>
      </c>
      <c r="P194" s="25">
        <f>R164</f>
        <v>0.10389722222222224</v>
      </c>
      <c r="Q194" s="25">
        <f>R165</f>
        <v>6.7496666666666677E-2</v>
      </c>
      <c r="R194" s="25">
        <f>R166</f>
        <v>8.4886111111111121E-2</v>
      </c>
      <c r="S194" s="25">
        <f>V164</f>
        <v>0.32075277777777783</v>
      </c>
      <c r="T194" s="25">
        <f>V165</f>
        <v>0.26342333333333334</v>
      </c>
      <c r="U194" s="25">
        <f>V166</f>
        <v>0.26886666666666664</v>
      </c>
    </row>
    <row r="195" spans="1:21" ht="13.5" thickBot="1">
      <c r="A195" s="18"/>
      <c r="B195" s="26">
        <f>F169</f>
        <v>4.5280109385650018E-2</v>
      </c>
      <c r="C195" s="26">
        <f>F170</f>
        <v>2.8920762384722517E-2</v>
      </c>
      <c r="D195" s="26">
        <f>F171</f>
        <v>3.1317476107826911E-2</v>
      </c>
      <c r="E195" s="26">
        <f>I169</f>
        <v>0.17270391984832437</v>
      </c>
      <c r="F195" s="26">
        <f>I170</f>
        <v>7.5419184447433882E-2</v>
      </c>
      <c r="G195" s="26">
        <f>I171</f>
        <v>0.12159414346055367</v>
      </c>
      <c r="I195" s="26">
        <f>L169</f>
        <v>5.2945713001644662E-2</v>
      </c>
      <c r="J195" s="26">
        <f>L170</f>
        <v>2.7350844040963104E-2</v>
      </c>
      <c r="K195" s="26">
        <f>L171</f>
        <v>3.2765974077372639E-2</v>
      </c>
      <c r="L195" s="26">
        <f>O169</f>
        <v>0.16938111060951605</v>
      </c>
      <c r="M195" s="26">
        <f>O170</f>
        <v>8.1309099000338836E-2</v>
      </c>
      <c r="N195" s="26">
        <f>O171</f>
        <v>0.12382177845542894</v>
      </c>
      <c r="P195" s="26">
        <f>R169</f>
        <v>7.5735018464944737E-2</v>
      </c>
      <c r="Q195" s="26">
        <f>R170</f>
        <v>2.6162221608765808E-2</v>
      </c>
      <c r="R195" s="26">
        <f>R171</f>
        <v>3.0496634880872276E-2</v>
      </c>
      <c r="S195" s="26">
        <f>V169</f>
        <v>0.17429025162000392</v>
      </c>
      <c r="T195" s="26">
        <f>V170</f>
        <v>5.8938888731789478E-2</v>
      </c>
      <c r="U195" s="26">
        <f>V171</f>
        <v>0.11998115003464653</v>
      </c>
    </row>
    <row r="196" spans="1:21" ht="13.5" thickTop="1"/>
    <row r="198" spans="1:21">
      <c r="A198" s="43" t="s">
        <v>757</v>
      </c>
      <c r="B198" s="43" t="s">
        <v>736</v>
      </c>
      <c r="E198" s="43" t="s">
        <v>737</v>
      </c>
      <c r="I198" s="43" t="s">
        <v>761</v>
      </c>
      <c r="J198" s="43" t="s">
        <v>736</v>
      </c>
      <c r="M198" s="43" t="s">
        <v>737</v>
      </c>
    </row>
    <row r="199" spans="1:21">
      <c r="B199" s="43" t="s">
        <v>754</v>
      </c>
      <c r="C199" s="43" t="s">
        <v>755</v>
      </c>
      <c r="D199" s="43" t="s">
        <v>756</v>
      </c>
      <c r="E199" s="43" t="s">
        <v>758</v>
      </c>
      <c r="F199" s="43" t="s">
        <v>755</v>
      </c>
      <c r="G199" s="43" t="s">
        <v>756</v>
      </c>
      <c r="J199" s="43" t="s">
        <v>754</v>
      </c>
      <c r="K199" s="43" t="s">
        <v>755</v>
      </c>
      <c r="L199" s="43" t="s">
        <v>756</v>
      </c>
      <c r="M199" s="43" t="s">
        <v>758</v>
      </c>
      <c r="N199" s="43" t="s">
        <v>755</v>
      </c>
      <c r="O199" s="43" t="s">
        <v>756</v>
      </c>
    </row>
    <row r="200" spans="1:21">
      <c r="A200" s="43" t="s">
        <v>725</v>
      </c>
      <c r="B200" s="5">
        <f>H164</f>
        <v>1.2572481310952899</v>
      </c>
      <c r="C200" s="5">
        <f>N164</f>
        <v>0.44315984410380155</v>
      </c>
      <c r="D200" s="6">
        <f>U164</f>
        <v>8.1984888464119159</v>
      </c>
      <c r="E200" s="5">
        <f>K164</f>
        <v>1.7370961133268479</v>
      </c>
      <c r="F200" s="5">
        <f>Q164</f>
        <v>0.9859342598855606</v>
      </c>
      <c r="G200" s="5">
        <f>Y164</f>
        <v>12.623329605311655</v>
      </c>
      <c r="I200" s="43" t="s">
        <v>725</v>
      </c>
      <c r="J200" s="12">
        <f>F164</f>
        <v>7.3823611111111118E-2</v>
      </c>
      <c r="K200" s="12">
        <f>L164</f>
        <v>7.4948484848484848E-2</v>
      </c>
      <c r="L200" s="12">
        <f>R164</f>
        <v>0.10389722222222224</v>
      </c>
      <c r="M200" s="12">
        <f>I164</f>
        <v>0.28846944444444439</v>
      </c>
      <c r="N200" s="12">
        <f>O164</f>
        <v>0.32409166666666667</v>
      </c>
      <c r="O200" s="12">
        <f>V164</f>
        <v>0.32075277777777783</v>
      </c>
    </row>
    <row r="201" spans="1:21">
      <c r="B201" s="46">
        <f>H169</f>
        <v>0.73167661298132936</v>
      </c>
      <c r="C201" s="46">
        <f>N169</f>
        <v>0.35542825974998415</v>
      </c>
      <c r="D201" s="46">
        <f>U169</f>
        <v>4.9252923011373557</v>
      </c>
      <c r="E201" s="46">
        <f>K169</f>
        <v>0.22802026647272591</v>
      </c>
      <c r="F201" s="46">
        <f>Q169</f>
        <v>0.25413427567915675</v>
      </c>
      <c r="G201" s="46">
        <f>Y169</f>
        <v>4.3389119837720775</v>
      </c>
      <c r="J201" s="55">
        <f>F169</f>
        <v>4.5280109385650018E-2</v>
      </c>
      <c r="K201" s="55">
        <f>L169</f>
        <v>5.2945713001644662E-2</v>
      </c>
      <c r="L201" s="55">
        <f>R169</f>
        <v>7.5735018464944737E-2</v>
      </c>
      <c r="M201" s="55">
        <f>I169</f>
        <v>0.17270391984832437</v>
      </c>
      <c r="N201" s="55">
        <f>O169</f>
        <v>0.16938111060951605</v>
      </c>
      <c r="O201" s="55">
        <f>V169</f>
        <v>0.17429025162000392</v>
      </c>
    </row>
    <row r="202" spans="1:21">
      <c r="A202" s="43" t="s">
        <v>726</v>
      </c>
      <c r="B202" s="5">
        <f>H165</f>
        <v>1.4434676144597609</v>
      </c>
      <c r="C202" s="5">
        <f>N165</f>
        <v>0.60483004723238332</v>
      </c>
      <c r="D202" s="6">
        <f>U165</f>
        <v>8.4405224661745137</v>
      </c>
      <c r="E202" s="5">
        <f>K165</f>
        <v>1.981871396620241</v>
      </c>
      <c r="F202" s="5">
        <f>Q165</f>
        <v>1.151780982572965</v>
      </c>
      <c r="G202" s="5">
        <f>Y165</f>
        <v>14.0945616691558</v>
      </c>
      <c r="I202" s="43" t="s">
        <v>726</v>
      </c>
      <c r="J202" s="12">
        <f>F165</f>
        <v>6.8704999999999988E-2</v>
      </c>
      <c r="K202" s="12">
        <f>L165</f>
        <v>6.0434999999999996E-2</v>
      </c>
      <c r="L202" s="12">
        <f>R165</f>
        <v>6.7496666666666677E-2</v>
      </c>
      <c r="M202" s="12">
        <f>I165</f>
        <v>0.22124666666666667</v>
      </c>
      <c r="N202" s="12">
        <f>O165</f>
        <v>0.25520666666666669</v>
      </c>
      <c r="O202" s="12">
        <f>V165</f>
        <v>0.26342333333333334</v>
      </c>
    </row>
    <row r="203" spans="1:21">
      <c r="A203" s="43"/>
      <c r="B203" s="46">
        <f>H170</f>
        <v>0.87025743903216168</v>
      </c>
      <c r="C203" s="46">
        <f>N170</f>
        <v>0.50735041326144592</v>
      </c>
      <c r="D203" s="46">
        <f>U170</f>
        <v>3.2982438852455802</v>
      </c>
      <c r="E203" s="46">
        <f>K170</f>
        <v>0.22678284373710189</v>
      </c>
      <c r="F203" s="46">
        <f>Q170</f>
        <v>0.25733307124389232</v>
      </c>
      <c r="G203" s="46">
        <f>Y170</f>
        <v>3.845500870064225</v>
      </c>
      <c r="I203" s="43"/>
      <c r="J203" s="55">
        <f>F170</f>
        <v>2.8920762384722517E-2</v>
      </c>
      <c r="K203" s="55">
        <f>L170</f>
        <v>2.7350844040963104E-2</v>
      </c>
      <c r="L203" s="55">
        <f>R170</f>
        <v>2.6162221608765808E-2</v>
      </c>
      <c r="M203" s="55">
        <f>I170</f>
        <v>7.5419184447433882E-2</v>
      </c>
      <c r="N203" s="55">
        <f>O170</f>
        <v>8.1309099000338836E-2</v>
      </c>
      <c r="O203" s="55">
        <f>V170</f>
        <v>5.8938888731789478E-2</v>
      </c>
    </row>
    <row r="204" spans="1:21">
      <c r="A204" s="43" t="s">
        <v>727</v>
      </c>
      <c r="B204" s="5">
        <f>H166</f>
        <v>1.4642790054334431</v>
      </c>
      <c r="C204" s="5">
        <f>N166</f>
        <v>0.63121348916426834</v>
      </c>
      <c r="D204" s="6">
        <f>U166</f>
        <v>7.1618804439349191</v>
      </c>
      <c r="E204" s="5">
        <f>K166</f>
        <v>2.0788753782608036</v>
      </c>
      <c r="F204" s="5">
        <f>Q166</f>
        <v>1.0993041199741409</v>
      </c>
      <c r="G204" s="5">
        <f>Y166</f>
        <v>11.380198279178659</v>
      </c>
      <c r="I204" s="43" t="s">
        <v>727</v>
      </c>
      <c r="J204" s="12">
        <f>F166</f>
        <v>6.3511111111111115E-2</v>
      </c>
      <c r="K204" s="12">
        <f>L166</f>
        <v>6.560555555555557E-2</v>
      </c>
      <c r="L204" s="12">
        <f>R166</f>
        <v>8.4886111111111121E-2</v>
      </c>
      <c r="M204" s="12">
        <f>I166</f>
        <v>0.2441277777777778</v>
      </c>
      <c r="N204" s="12">
        <f>O166</f>
        <v>0.27638611111111111</v>
      </c>
      <c r="O204" s="12">
        <f>V166</f>
        <v>0.26886666666666664</v>
      </c>
    </row>
    <row r="205" spans="1:21">
      <c r="B205" s="46">
        <f>H171</f>
        <v>1.0061140742700443</v>
      </c>
      <c r="C205" s="46">
        <f>N171</f>
        <v>0.57634463302729733</v>
      </c>
      <c r="D205" s="46">
        <f>U171</f>
        <v>3.1851757189687322</v>
      </c>
      <c r="E205" s="46">
        <f>K171</f>
        <v>0.43608989868879161</v>
      </c>
      <c r="F205" s="46">
        <f>Q171</f>
        <v>0.31901170391319228</v>
      </c>
      <c r="G205" s="46">
        <f>Y171</f>
        <v>3.9241342330600322</v>
      </c>
      <c r="J205" s="55">
        <f>F171</f>
        <v>3.1317476107826911E-2</v>
      </c>
      <c r="K205" s="55">
        <f>L171</f>
        <v>3.2765974077372639E-2</v>
      </c>
      <c r="L205" s="55">
        <f>R171</f>
        <v>3.0496634880872276E-2</v>
      </c>
      <c r="M205" s="55">
        <f>I171</f>
        <v>0.12159414346055367</v>
      </c>
      <c r="N205" s="55">
        <f>O171</f>
        <v>0.12382177845542894</v>
      </c>
      <c r="O205" s="55">
        <f>V171</f>
        <v>0.11998115003464653</v>
      </c>
    </row>
  </sheetData>
  <autoFilter ref="A122:Y161">
    <filterColumn colId="4">
      <filters>
        <filter val="F2"/>
        <filter val="F3"/>
        <filter val="H1"/>
        <filter val="H2"/>
        <filter val="H4"/>
        <filter val="R1"/>
        <filter val="R3"/>
        <filter val="R4"/>
      </filters>
    </filterColumn>
  </autoFilter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6"/>
  <sheetViews>
    <sheetView workbookViewId="0">
      <selection activeCell="C4" sqref="C4"/>
    </sheetView>
  </sheetViews>
  <sheetFormatPr defaultRowHeight="12.75"/>
  <sheetData>
    <row r="1" spans="1:8" ht="13.5" thickBot="1">
      <c r="A1" s="20" t="s">
        <v>748</v>
      </c>
    </row>
    <row r="2" spans="1:8" ht="14.25" thickTop="1" thickBot="1">
      <c r="A2" s="27"/>
      <c r="B2" s="28"/>
      <c r="C2" s="29" t="s">
        <v>736</v>
      </c>
      <c r="D2" s="28"/>
      <c r="E2" s="28"/>
      <c r="F2" s="67" t="s">
        <v>737</v>
      </c>
      <c r="G2" s="67"/>
      <c r="H2" s="28"/>
    </row>
    <row r="3" spans="1:8">
      <c r="B3" s="31"/>
      <c r="C3" s="30" t="s">
        <v>725</v>
      </c>
      <c r="D3" s="30" t="s">
        <v>726</v>
      </c>
      <c r="E3" s="30" t="s">
        <v>727</v>
      </c>
      <c r="F3" s="30" t="s">
        <v>725</v>
      </c>
      <c r="G3" s="30" t="s">
        <v>726</v>
      </c>
      <c r="H3" s="30" t="s">
        <v>727</v>
      </c>
    </row>
    <row r="4" spans="1:8">
      <c r="A4" s="30" t="s">
        <v>741</v>
      </c>
      <c r="B4" s="16" t="s">
        <v>738</v>
      </c>
      <c r="C4" s="17">
        <v>1743</v>
      </c>
      <c r="D4" s="17">
        <v>1784</v>
      </c>
      <c r="E4" s="17">
        <v>1892</v>
      </c>
      <c r="F4" s="17">
        <v>1808</v>
      </c>
      <c r="G4" s="38">
        <v>1773.3886666666669</v>
      </c>
      <c r="H4" s="17">
        <v>1964</v>
      </c>
    </row>
    <row r="5" spans="1:8">
      <c r="A5" s="32"/>
      <c r="B5" s="13"/>
      <c r="C5" s="17">
        <v>429</v>
      </c>
      <c r="D5" s="17">
        <v>551</v>
      </c>
      <c r="E5" s="17">
        <v>491</v>
      </c>
      <c r="F5" s="17">
        <v>371</v>
      </c>
      <c r="G5" s="38">
        <v>443.93957193949939</v>
      </c>
      <c r="H5" s="17">
        <v>360</v>
      </c>
    </row>
    <row r="6" spans="1:8">
      <c r="A6" s="32"/>
      <c r="B6" s="16" t="s">
        <v>739</v>
      </c>
      <c r="C6" s="17">
        <v>2.23</v>
      </c>
      <c r="D6" s="17">
        <v>2.27</v>
      </c>
      <c r="E6" s="17">
        <v>2.35</v>
      </c>
      <c r="F6" s="17">
        <v>2.25</v>
      </c>
      <c r="G6" s="36">
        <v>2.2601108070045184</v>
      </c>
      <c r="H6" s="17">
        <v>2.44</v>
      </c>
    </row>
    <row r="7" spans="1:8">
      <c r="A7" s="32"/>
      <c r="B7" s="13"/>
      <c r="C7" s="17">
        <v>0.27</v>
      </c>
      <c r="D7" s="17">
        <v>0.28000000000000003</v>
      </c>
      <c r="E7" s="17">
        <v>0.27</v>
      </c>
      <c r="F7" s="17">
        <v>0.14000000000000001</v>
      </c>
      <c r="G7" s="37">
        <v>0.25065906976599828</v>
      </c>
      <c r="H7" s="37">
        <v>0.2</v>
      </c>
    </row>
    <row r="8" spans="1:8">
      <c r="A8" s="32"/>
      <c r="B8" s="16" t="s">
        <v>740</v>
      </c>
      <c r="C8" s="17">
        <v>4.2999999999999997E-2</v>
      </c>
      <c r="D8" s="17">
        <v>0.04</v>
      </c>
      <c r="E8" s="17">
        <v>4.2000000000000003E-2</v>
      </c>
      <c r="F8" s="17">
        <v>8.7999999999999995E-2</v>
      </c>
      <c r="G8" s="36">
        <v>8.977333333333333E-2</v>
      </c>
      <c r="H8" s="17">
        <v>8.5000000000000006E-2</v>
      </c>
    </row>
    <row r="9" spans="1:8">
      <c r="A9" s="32"/>
      <c r="B9" s="16"/>
      <c r="C9" s="17">
        <v>5.0000000000000001E-3</v>
      </c>
      <c r="D9" s="17">
        <v>6.0000000000000001E-3</v>
      </c>
      <c r="E9" s="17">
        <v>7.0000000000000001E-3</v>
      </c>
      <c r="F9" s="17">
        <v>0.01</v>
      </c>
      <c r="G9" s="36">
        <v>9.9829954187541595E-3</v>
      </c>
      <c r="H9" s="17">
        <v>8.9999999999999993E-3</v>
      </c>
    </row>
    <row r="10" spans="1:8">
      <c r="A10" s="32" t="s">
        <v>742</v>
      </c>
      <c r="B10" s="33" t="s">
        <v>738</v>
      </c>
      <c r="C10" s="17">
        <v>2312</v>
      </c>
      <c r="D10" s="17">
        <v>2816</v>
      </c>
      <c r="E10" s="17">
        <v>2712</v>
      </c>
      <c r="F10" s="17">
        <v>1329</v>
      </c>
      <c r="G10" s="17">
        <v>1358</v>
      </c>
      <c r="H10" s="17">
        <v>1416</v>
      </c>
    </row>
    <row r="11" spans="1:8">
      <c r="A11" s="32"/>
      <c r="B11" s="13"/>
      <c r="C11" s="17">
        <v>684</v>
      </c>
      <c r="D11" s="17">
        <v>999</v>
      </c>
      <c r="E11" s="17">
        <v>786</v>
      </c>
      <c r="F11" s="17">
        <v>572</v>
      </c>
      <c r="G11" s="17">
        <v>506</v>
      </c>
      <c r="H11" s="17">
        <v>462</v>
      </c>
    </row>
    <row r="12" spans="1:8">
      <c r="A12" s="32"/>
      <c r="B12" s="33" t="s">
        <v>739</v>
      </c>
      <c r="C12" s="17">
        <v>2.95</v>
      </c>
      <c r="D12" s="17">
        <v>3.46</v>
      </c>
      <c r="E12" s="17">
        <v>3.32</v>
      </c>
      <c r="F12" s="17">
        <v>1.66</v>
      </c>
      <c r="G12" s="17">
        <v>1.67</v>
      </c>
      <c r="H12" s="17">
        <v>1.75</v>
      </c>
    </row>
    <row r="13" spans="1:8">
      <c r="A13" s="32"/>
      <c r="B13" s="13"/>
      <c r="C13" s="17">
        <v>0.46</v>
      </c>
      <c r="D13" s="17">
        <v>0.64</v>
      </c>
      <c r="E13" s="17">
        <v>0.46</v>
      </c>
      <c r="F13" s="17">
        <v>0.4</v>
      </c>
      <c r="G13" s="17">
        <v>0.44</v>
      </c>
      <c r="H13" s="17">
        <v>0.46</v>
      </c>
    </row>
    <row r="14" spans="1:8">
      <c r="A14" s="32"/>
      <c r="B14" s="33" t="s">
        <v>740</v>
      </c>
      <c r="C14" s="17">
        <v>0.04</v>
      </c>
      <c r="D14" s="17">
        <v>3.7999999999999999E-2</v>
      </c>
      <c r="E14" s="17">
        <v>4.1000000000000002E-2</v>
      </c>
      <c r="F14" s="17">
        <v>0.104</v>
      </c>
      <c r="G14" s="17">
        <v>9.2999999999999999E-2</v>
      </c>
      <c r="H14" s="17">
        <v>9.5000000000000001E-2</v>
      </c>
    </row>
    <row r="15" spans="1:8">
      <c r="A15" s="32"/>
      <c r="B15" s="33"/>
      <c r="C15" s="17">
        <v>5.0000000000000001E-3</v>
      </c>
      <c r="D15" s="17">
        <v>5.0000000000000001E-3</v>
      </c>
      <c r="E15" s="17">
        <v>7.0000000000000001E-3</v>
      </c>
      <c r="F15" s="17">
        <v>2.5999999999999999E-2</v>
      </c>
      <c r="G15" s="17">
        <v>1.4999999999999999E-2</v>
      </c>
      <c r="H15" s="17">
        <v>1.2999999999999999E-2</v>
      </c>
    </row>
    <row r="16" spans="1:8">
      <c r="A16" s="32" t="s">
        <v>743</v>
      </c>
      <c r="B16" s="33" t="s">
        <v>738</v>
      </c>
      <c r="C16" s="17">
        <v>1955</v>
      </c>
      <c r="D16" s="17">
        <v>2105</v>
      </c>
      <c r="E16" s="17">
        <v>2094</v>
      </c>
      <c r="F16" s="17">
        <v>1804</v>
      </c>
      <c r="G16" s="17">
        <v>1920</v>
      </c>
      <c r="H16" s="17">
        <v>1840</v>
      </c>
    </row>
    <row r="17" spans="1:8">
      <c r="A17" s="32"/>
      <c r="B17" s="13"/>
      <c r="C17" s="17">
        <v>438</v>
      </c>
      <c r="D17" s="17">
        <v>549</v>
      </c>
      <c r="E17" s="17">
        <v>545</v>
      </c>
      <c r="F17" s="17">
        <v>327</v>
      </c>
      <c r="G17" s="17">
        <v>422</v>
      </c>
      <c r="H17" s="17">
        <v>477</v>
      </c>
    </row>
    <row r="18" spans="1:8">
      <c r="A18" s="32"/>
      <c r="B18" s="33" t="s">
        <v>739</v>
      </c>
      <c r="C18" s="17">
        <v>2.46</v>
      </c>
      <c r="D18" s="17">
        <v>2.69</v>
      </c>
      <c r="E18" s="17">
        <v>2.63</v>
      </c>
      <c r="F18" s="17">
        <v>2.2599999999999998</v>
      </c>
      <c r="G18" s="17">
        <v>2.37</v>
      </c>
      <c r="H18" s="17">
        <v>2.2799999999999998</v>
      </c>
    </row>
    <row r="19" spans="1:8">
      <c r="A19" s="32"/>
      <c r="B19" s="13"/>
      <c r="C19" s="17">
        <v>0.33</v>
      </c>
      <c r="D19" s="17">
        <v>0.35</v>
      </c>
      <c r="E19" s="17">
        <v>0.33</v>
      </c>
      <c r="F19" s="17">
        <v>0.3</v>
      </c>
      <c r="G19" s="17">
        <v>0.11</v>
      </c>
      <c r="H19" s="17">
        <v>0.41</v>
      </c>
    </row>
    <row r="20" spans="1:8">
      <c r="A20" s="32"/>
      <c r="B20" s="33" t="s">
        <v>740</v>
      </c>
      <c r="C20" s="17">
        <v>0.06</v>
      </c>
      <c r="D20" s="17">
        <v>4.3999999999999997E-2</v>
      </c>
      <c r="E20" s="17">
        <v>4.2999999999999997E-2</v>
      </c>
      <c r="F20" s="17">
        <v>0.10199999999999999</v>
      </c>
      <c r="G20" s="17">
        <v>9.8000000000000004E-2</v>
      </c>
      <c r="H20" s="17">
        <v>0.10100000000000001</v>
      </c>
    </row>
    <row r="21" spans="1:8">
      <c r="A21" s="32"/>
      <c r="B21" s="33"/>
      <c r="C21" s="17">
        <v>5.7000000000000002E-2</v>
      </c>
      <c r="D21" s="17">
        <v>8.9999999999999993E-3</v>
      </c>
      <c r="E21" s="17">
        <v>6.0000000000000001E-3</v>
      </c>
      <c r="F21" s="17">
        <v>0.01</v>
      </c>
      <c r="G21" s="17">
        <v>0.01</v>
      </c>
      <c r="H21" s="17">
        <v>1.4999999999999999E-2</v>
      </c>
    </row>
    <row r="22" spans="1:8">
      <c r="A22" s="32" t="s">
        <v>744</v>
      </c>
      <c r="B22" s="33" t="s">
        <v>738</v>
      </c>
      <c r="C22" s="38">
        <v>2048.987575757576</v>
      </c>
      <c r="D22" s="38">
        <v>2075.4662962962962</v>
      </c>
      <c r="E22" s="38">
        <v>2034.8752777777775</v>
      </c>
      <c r="F22" s="38">
        <v>1749.1624242424243</v>
      </c>
      <c r="G22" s="38">
        <v>1898.662037037037</v>
      </c>
      <c r="H22" s="38">
        <v>1901.9105555555554</v>
      </c>
    </row>
    <row r="23" spans="1:8">
      <c r="A23" s="32"/>
      <c r="B23" s="13"/>
      <c r="C23" s="38">
        <v>451.03760673914968</v>
      </c>
      <c r="D23" s="38">
        <v>517.1055802693279</v>
      </c>
      <c r="E23" s="38">
        <v>524.20031001431971</v>
      </c>
      <c r="F23" s="38">
        <v>413.64505437523536</v>
      </c>
      <c r="G23" s="38">
        <v>383.80129610633435</v>
      </c>
      <c r="H23" s="38">
        <v>349.25829146237805</v>
      </c>
    </row>
    <row r="24" spans="1:8">
      <c r="A24" s="32"/>
      <c r="B24" s="33" t="s">
        <v>739</v>
      </c>
      <c r="C24" s="37">
        <v>2.6851955301303567</v>
      </c>
      <c r="D24" s="37">
        <v>2.5944423468864244</v>
      </c>
      <c r="E24" s="37">
        <v>2.5188288187365884</v>
      </c>
      <c r="F24" s="37">
        <v>2.2688100236016449</v>
      </c>
      <c r="G24" s="37">
        <v>2.3373739369300628</v>
      </c>
      <c r="H24" s="37">
        <v>2.3639842949913499</v>
      </c>
    </row>
    <row r="25" spans="1:8">
      <c r="A25" s="32"/>
      <c r="B25" s="13"/>
      <c r="C25" s="37">
        <v>0.41271352200034778</v>
      </c>
      <c r="D25" s="37">
        <v>0.35404188552654114</v>
      </c>
      <c r="E25" s="37">
        <v>0.41271352200034778</v>
      </c>
      <c r="F25" s="37">
        <v>0.1681394998716807</v>
      </c>
      <c r="G25" s="37">
        <v>0.1912634282203414</v>
      </c>
      <c r="H25" s="37">
        <v>0.185411379794059</v>
      </c>
    </row>
    <row r="26" spans="1:8">
      <c r="A26" s="32"/>
      <c r="B26" s="33" t="s">
        <v>740</v>
      </c>
      <c r="C26" s="36">
        <v>4.1710606060606059E-2</v>
      </c>
      <c r="D26" s="36">
        <v>4.1111111111111119E-2</v>
      </c>
      <c r="E26" s="36">
        <v>4.3144444444444437E-2</v>
      </c>
      <c r="F26" s="36">
        <v>0.11117878787878786</v>
      </c>
      <c r="G26" s="36">
        <v>0.10676111111111111</v>
      </c>
      <c r="H26" s="36">
        <v>0.10539861111111111</v>
      </c>
    </row>
    <row r="27" spans="1:8">
      <c r="A27" s="32"/>
      <c r="B27" s="33"/>
      <c r="C27" s="36">
        <v>4.7742612734401856E-3</v>
      </c>
      <c r="D27" s="36">
        <v>5.6115703882444702E-3</v>
      </c>
      <c r="E27" s="36">
        <v>4.998471146732149E-3</v>
      </c>
      <c r="F27" s="36">
        <v>1.1491119979525189E-2</v>
      </c>
      <c r="G27" s="36">
        <v>1.2120104968375617E-2</v>
      </c>
      <c r="H27" s="36">
        <v>8.9772171182695686E-3</v>
      </c>
    </row>
    <row r="28" spans="1:8">
      <c r="A28" s="32" t="s">
        <v>745</v>
      </c>
      <c r="B28" s="33" t="s">
        <v>738</v>
      </c>
      <c r="C28" s="17">
        <v>1231</v>
      </c>
      <c r="D28" s="17">
        <v>1362</v>
      </c>
      <c r="E28" s="17">
        <v>1264</v>
      </c>
      <c r="F28" s="17">
        <v>1357</v>
      </c>
      <c r="G28" s="17">
        <v>1493</v>
      </c>
      <c r="H28" s="17">
        <v>1492</v>
      </c>
    </row>
    <row r="29" spans="1:8">
      <c r="A29" s="32"/>
      <c r="B29" s="13"/>
      <c r="C29" s="17">
        <v>336</v>
      </c>
      <c r="D29" s="17">
        <v>463</v>
      </c>
      <c r="E29" s="17">
        <v>566</v>
      </c>
      <c r="F29" s="17">
        <v>268</v>
      </c>
      <c r="G29" s="17">
        <v>404</v>
      </c>
      <c r="H29" s="17">
        <v>336</v>
      </c>
    </row>
    <row r="30" spans="1:8">
      <c r="A30" s="32"/>
      <c r="B30" s="33" t="s">
        <v>739</v>
      </c>
      <c r="C30" s="17">
        <v>1.64</v>
      </c>
      <c r="D30" s="17">
        <v>1.71</v>
      </c>
      <c r="E30" s="17">
        <v>1.55</v>
      </c>
      <c r="F30" s="17">
        <v>1.74</v>
      </c>
      <c r="G30" s="17">
        <v>1.85</v>
      </c>
      <c r="H30" s="17">
        <v>1.85</v>
      </c>
    </row>
    <row r="31" spans="1:8">
      <c r="A31" s="32"/>
      <c r="B31" s="13"/>
      <c r="C31" s="17">
        <v>0.6</v>
      </c>
      <c r="D31" s="17">
        <v>0.37</v>
      </c>
      <c r="E31" s="17">
        <v>0.6</v>
      </c>
      <c r="F31" s="17">
        <v>0.17</v>
      </c>
      <c r="G31" s="17">
        <v>0.16</v>
      </c>
      <c r="H31" s="17">
        <v>0.21</v>
      </c>
    </row>
    <row r="32" spans="1:8">
      <c r="A32" s="32"/>
      <c r="B32" s="33" t="s">
        <v>740</v>
      </c>
      <c r="C32" s="17">
        <v>4.8000000000000001E-2</v>
      </c>
      <c r="D32" s="17">
        <v>4.7E-2</v>
      </c>
      <c r="E32" s="17">
        <v>4.4999999999999998E-2</v>
      </c>
      <c r="F32" s="17">
        <v>0.13700000000000001</v>
      </c>
      <c r="G32" s="17">
        <v>0.124</v>
      </c>
      <c r="H32" s="17">
        <v>0.129</v>
      </c>
    </row>
    <row r="33" spans="1:8">
      <c r="A33" s="32"/>
      <c r="B33" s="33"/>
      <c r="C33" s="17">
        <v>8.0000000000000002E-3</v>
      </c>
      <c r="D33" s="17">
        <v>8.9999999999999993E-3</v>
      </c>
      <c r="E33" s="17">
        <v>1.4E-2</v>
      </c>
      <c r="F33" s="17">
        <v>1.7000000000000001E-2</v>
      </c>
      <c r="G33" s="17">
        <v>1.9E-2</v>
      </c>
      <c r="H33" s="17">
        <v>2.4E-2</v>
      </c>
    </row>
    <row r="34" spans="1:8">
      <c r="A34" s="32" t="s">
        <v>746</v>
      </c>
      <c r="B34" s="33" t="s">
        <v>738</v>
      </c>
      <c r="C34" s="17">
        <v>1231</v>
      </c>
      <c r="D34" s="17">
        <v>1362</v>
      </c>
      <c r="E34" s="17">
        <v>1264</v>
      </c>
      <c r="F34" s="17">
        <v>1357</v>
      </c>
      <c r="G34" s="17">
        <v>1493</v>
      </c>
      <c r="H34" s="17">
        <v>1492</v>
      </c>
    </row>
    <row r="35" spans="1:8">
      <c r="A35" s="32"/>
      <c r="B35" s="13"/>
      <c r="C35" s="17">
        <v>336</v>
      </c>
      <c r="D35" s="17">
        <v>463</v>
      </c>
      <c r="E35" s="17">
        <v>566</v>
      </c>
      <c r="F35" s="17">
        <v>268</v>
      </c>
      <c r="G35" s="17">
        <v>404</v>
      </c>
      <c r="H35" s="17">
        <v>336</v>
      </c>
    </row>
    <row r="36" spans="1:8">
      <c r="A36" s="32"/>
      <c r="B36" s="33" t="s">
        <v>739</v>
      </c>
      <c r="C36" s="17">
        <v>1.64</v>
      </c>
      <c r="D36" s="17">
        <v>1.71</v>
      </c>
      <c r="E36" s="17">
        <v>1.55</v>
      </c>
      <c r="F36" s="17">
        <v>1.74</v>
      </c>
      <c r="G36" s="17">
        <v>1.85</v>
      </c>
      <c r="H36" s="17">
        <v>1.85</v>
      </c>
    </row>
    <row r="37" spans="1:8">
      <c r="A37" s="32"/>
      <c r="B37" s="13"/>
      <c r="C37" s="17">
        <v>0.6</v>
      </c>
      <c r="D37" s="17">
        <v>0.37</v>
      </c>
      <c r="E37" s="17">
        <v>0.6</v>
      </c>
      <c r="F37" s="17">
        <v>0.17</v>
      </c>
      <c r="G37" s="17">
        <v>0.16</v>
      </c>
      <c r="H37" s="17">
        <v>0.21</v>
      </c>
    </row>
    <row r="38" spans="1:8">
      <c r="A38" s="32"/>
      <c r="B38" s="33" t="s">
        <v>740</v>
      </c>
      <c r="C38" s="17">
        <v>4.8000000000000001E-2</v>
      </c>
      <c r="D38" s="17">
        <v>4.7E-2</v>
      </c>
      <c r="E38" s="17">
        <v>4.4999999999999998E-2</v>
      </c>
      <c r="F38" s="17">
        <v>0.13700000000000001</v>
      </c>
      <c r="G38" s="17">
        <v>0.124</v>
      </c>
      <c r="H38" s="17">
        <v>0.129</v>
      </c>
    </row>
    <row r="39" spans="1:8">
      <c r="A39" s="32"/>
      <c r="B39" s="33"/>
      <c r="C39" s="17">
        <v>8.0000000000000002E-3</v>
      </c>
      <c r="D39" s="17">
        <v>8.9999999999999993E-3</v>
      </c>
      <c r="E39" s="17">
        <v>1.4E-2</v>
      </c>
      <c r="F39" s="17">
        <v>1.7000000000000001E-2</v>
      </c>
      <c r="G39" s="17">
        <v>1.9E-2</v>
      </c>
      <c r="H39" s="17">
        <v>2.4E-2</v>
      </c>
    </row>
    <row r="40" spans="1:8">
      <c r="A40" s="32" t="s">
        <v>747</v>
      </c>
      <c r="B40" s="33" t="s">
        <v>738</v>
      </c>
      <c r="C40" s="17">
        <v>603</v>
      </c>
      <c r="D40" s="17">
        <v>537</v>
      </c>
      <c r="E40" s="17">
        <v>930</v>
      </c>
      <c r="F40" s="17">
        <v>1386</v>
      </c>
      <c r="G40" s="17">
        <v>1681</v>
      </c>
      <c r="H40" s="17">
        <v>1713</v>
      </c>
    </row>
    <row r="41" spans="1:8">
      <c r="A41" s="32"/>
      <c r="B41" s="13"/>
      <c r="C41" s="17">
        <v>488</v>
      </c>
      <c r="D41" s="17">
        <v>412</v>
      </c>
      <c r="E41" s="17">
        <v>1084</v>
      </c>
      <c r="F41" s="17">
        <v>388</v>
      </c>
      <c r="G41" s="17">
        <v>565</v>
      </c>
      <c r="H41" s="17">
        <v>488</v>
      </c>
    </row>
    <row r="42" spans="1:8">
      <c r="A42" s="32"/>
      <c r="B42" s="33" t="s">
        <v>739</v>
      </c>
      <c r="C42" s="17">
        <v>0.8</v>
      </c>
      <c r="D42" s="17">
        <v>0.73</v>
      </c>
      <c r="E42" s="17">
        <v>1.17</v>
      </c>
      <c r="F42" s="17">
        <v>1.76</v>
      </c>
      <c r="G42" s="17">
        <v>2.04</v>
      </c>
      <c r="H42" s="17">
        <v>2.12</v>
      </c>
    </row>
    <row r="43" spans="1:8">
      <c r="A43" s="32"/>
      <c r="B43" s="13"/>
      <c r="C43" s="17">
        <v>1.38</v>
      </c>
      <c r="D43" s="17">
        <v>0.64</v>
      </c>
      <c r="E43" s="17">
        <v>1.38</v>
      </c>
      <c r="F43" s="17">
        <v>0.24</v>
      </c>
      <c r="G43" s="17">
        <v>0.31</v>
      </c>
      <c r="H43" s="17">
        <v>0.45</v>
      </c>
    </row>
    <row r="44" spans="1:8">
      <c r="A44" s="32"/>
      <c r="B44" s="33" t="s">
        <v>740</v>
      </c>
      <c r="C44" s="17">
        <v>0.03</v>
      </c>
      <c r="D44" s="17">
        <v>2.9000000000000001E-2</v>
      </c>
      <c r="E44" s="17">
        <v>3.5000000000000003E-2</v>
      </c>
      <c r="F44" s="17">
        <v>0.26300000000000001</v>
      </c>
      <c r="G44" s="17">
        <v>0.17299999999999999</v>
      </c>
      <c r="H44" s="17">
        <v>0.221</v>
      </c>
    </row>
    <row r="45" spans="1:8" ht="13.5" thickBot="1">
      <c r="A45" s="34"/>
      <c r="B45" s="35"/>
      <c r="C45" s="19">
        <v>1.2999999999999999E-2</v>
      </c>
      <c r="D45" s="19">
        <v>8.9999999999999993E-3</v>
      </c>
      <c r="E45" s="19">
        <v>1.6E-2</v>
      </c>
      <c r="F45" s="19">
        <v>0.192</v>
      </c>
      <c r="G45" s="19">
        <v>6.5000000000000002E-2</v>
      </c>
      <c r="H45" s="19">
        <v>0.127</v>
      </c>
    </row>
    <row r="46" spans="1:8" ht="13.5" thickTop="1"/>
  </sheetData>
  <autoFilter ref="A2:H45">
    <filterColumn colId="5" showButton="0"/>
  </autoFilter>
  <mergeCells count="1">
    <mergeCell ref="F2:G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R79"/>
  <sheetViews>
    <sheetView topLeftCell="A2" workbookViewId="0">
      <selection activeCell="M42" sqref="M42:N42"/>
    </sheetView>
  </sheetViews>
  <sheetFormatPr defaultRowHeight="12.75"/>
  <cols>
    <col min="1" max="1" width="10.42578125" customWidth="1"/>
    <col min="3" max="7" width="10.42578125" customWidth="1"/>
    <col min="8" max="8" width="11.85546875" customWidth="1"/>
    <col min="9" max="11" width="10.42578125" customWidth="1"/>
    <col min="12" max="12" width="11.85546875" customWidth="1"/>
    <col min="13" max="13" width="11.42578125" customWidth="1"/>
  </cols>
  <sheetData>
    <row r="1" spans="1:18">
      <c r="A1" t="s">
        <v>754</v>
      </c>
    </row>
    <row r="2" spans="1:18">
      <c r="A2" s="43" t="s">
        <v>736</v>
      </c>
    </row>
    <row r="3" spans="1:18">
      <c r="B3" s="43" t="s">
        <v>741</v>
      </c>
      <c r="C3" s="43" t="s">
        <v>742</v>
      </c>
      <c r="D3" s="43" t="s">
        <v>743</v>
      </c>
      <c r="E3" s="43" t="s">
        <v>744</v>
      </c>
      <c r="F3" s="43" t="s">
        <v>745</v>
      </c>
      <c r="G3" s="43" t="s">
        <v>746</v>
      </c>
      <c r="H3" s="43" t="s">
        <v>747</v>
      </c>
      <c r="I3" s="43"/>
      <c r="K3" s="43" t="s">
        <v>741</v>
      </c>
      <c r="L3" s="43" t="s">
        <v>742</v>
      </c>
      <c r="M3" s="43" t="s">
        <v>743</v>
      </c>
      <c r="N3" s="43" t="s">
        <v>744</v>
      </c>
      <c r="O3" s="43" t="s">
        <v>745</v>
      </c>
      <c r="P3" s="43" t="s">
        <v>746</v>
      </c>
      <c r="Q3" s="43" t="s">
        <v>747</v>
      </c>
    </row>
    <row r="4" spans="1:18">
      <c r="A4" s="43" t="s">
        <v>725</v>
      </c>
      <c r="B4" s="5">
        <f>RUN!B200</f>
        <v>2.2268621065754428</v>
      </c>
      <c r="C4" s="5">
        <f>STOP!B200</f>
        <v>2.9497248173989381</v>
      </c>
      <c r="D4" s="5">
        <f>'45L'!B200</f>
        <v>2.507118982191177</v>
      </c>
      <c r="E4" s="5">
        <f>'45R'!B200</f>
        <v>2.6851955301303567</v>
      </c>
      <c r="F4" s="5">
        <f>'90L'!B200</f>
        <v>1.6353967740762123</v>
      </c>
      <c r="G4" s="5">
        <f>'90R'!B200</f>
        <v>1.5569642559193562</v>
      </c>
      <c r="H4" s="5">
        <f>'180T'!B200</f>
        <v>1.2572481310952899</v>
      </c>
      <c r="I4" s="5"/>
      <c r="J4" s="43" t="s">
        <v>725</v>
      </c>
      <c r="K4" s="12">
        <f>RUN!J200</f>
        <v>4.2548148148148147E-2</v>
      </c>
      <c r="L4" s="12">
        <f>STOP!J200</f>
        <v>3.9861111111111118E-2</v>
      </c>
      <c r="M4" s="12">
        <f>'45L'!J200</f>
        <v>4.5447222222222222E-2</v>
      </c>
      <c r="N4" s="12">
        <f>'45R'!J200</f>
        <v>4.1710606060606059E-2</v>
      </c>
      <c r="O4" s="12">
        <f>'90L'!J200</f>
        <v>4.8248148148148144E-2</v>
      </c>
      <c r="P4" s="12">
        <f>'90R'!J200</f>
        <v>4.4422916666666659E-2</v>
      </c>
      <c r="Q4" s="12">
        <f>'180T'!J200</f>
        <v>7.3823611111111118E-2</v>
      </c>
    </row>
    <row r="5" spans="1:18">
      <c r="B5" s="46">
        <f>RUN!B201</f>
        <v>0.23683887557988825</v>
      </c>
      <c r="C5" s="46">
        <f>STOP!B201</f>
        <v>0.52965464807657814</v>
      </c>
      <c r="D5" s="46">
        <f>'45L'!B201</f>
        <v>0.30782186913733506</v>
      </c>
      <c r="E5" s="46">
        <f>'45R'!B201</f>
        <v>0.38394081664468943</v>
      </c>
      <c r="F5" s="46">
        <f>'90L'!B201</f>
        <v>0.40581222550326063</v>
      </c>
      <c r="G5" s="46">
        <f>'90R'!B201</f>
        <v>0.15624438977369751</v>
      </c>
      <c r="H5" s="46">
        <f>'180T'!B201</f>
        <v>0.73167661298132936</v>
      </c>
      <c r="I5" s="46"/>
      <c r="K5" s="55">
        <f>RUN!J201</f>
        <v>4.8488862154998221E-3</v>
      </c>
      <c r="L5" s="55">
        <f>STOP!J201</f>
        <v>4.5705874196069543E-3</v>
      </c>
      <c r="M5" s="55">
        <f>'45L'!J201</f>
        <v>6.8033630770560141E-3</v>
      </c>
      <c r="N5" s="55">
        <f>'45R'!J201</f>
        <v>4.7742612734401856E-3</v>
      </c>
      <c r="O5" s="55">
        <f>'90L'!J201</f>
        <v>8.004861562948851E-3</v>
      </c>
      <c r="P5" s="55">
        <f>'90R'!J201</f>
        <v>6.3427307317054432E-3</v>
      </c>
      <c r="Q5" s="55">
        <f>'180T'!J201</f>
        <v>4.5280109385650018E-2</v>
      </c>
    </row>
    <row r="6" spans="1:18">
      <c r="A6" s="43" t="s">
        <v>726</v>
      </c>
      <c r="B6" s="5">
        <f>RUN!B202</f>
        <v>2.2655462539332891</v>
      </c>
      <c r="C6" s="5">
        <f>STOP!B202</f>
        <v>3.4632867812607149</v>
      </c>
      <c r="D6" s="5">
        <f>'45L'!B202</f>
        <v>2.6833790066262311</v>
      </c>
      <c r="E6" s="5">
        <f>'45R'!B202</f>
        <v>2.6410491025192666</v>
      </c>
      <c r="F6" s="5">
        <f>'90L'!B202</f>
        <v>1.6823010081517284</v>
      </c>
      <c r="G6" s="5">
        <f>'90R'!B202</f>
        <v>1.6592164115501935</v>
      </c>
      <c r="H6" s="5">
        <f>'180T'!B202</f>
        <v>1.4434676144597609</v>
      </c>
      <c r="I6" s="5"/>
      <c r="J6" s="43" t="s">
        <v>726</v>
      </c>
      <c r="K6" s="12">
        <f>RUN!J202</f>
        <v>4.0092592592592596E-2</v>
      </c>
      <c r="L6" s="12">
        <f>STOP!J202</f>
        <v>3.8003703703703699E-2</v>
      </c>
      <c r="M6" s="12">
        <f>'45L'!J202</f>
        <v>4.4192592592592589E-2</v>
      </c>
      <c r="N6" s="12">
        <f>'45R'!J202</f>
        <v>4.1111111111111119E-2</v>
      </c>
      <c r="O6" s="12">
        <f>'90L'!J202</f>
        <v>4.7274999999999998E-2</v>
      </c>
      <c r="P6" s="12">
        <f>'90R'!J202</f>
        <v>4.8606249999999997E-2</v>
      </c>
      <c r="Q6" s="12">
        <f>'180T'!J202</f>
        <v>6.8704999999999988E-2</v>
      </c>
    </row>
    <row r="7" spans="1:18">
      <c r="A7" s="43"/>
      <c r="B7" s="46">
        <f>RUN!B203</f>
        <v>0.28233393736430629</v>
      </c>
      <c r="C7" s="46">
        <f>STOP!B203</f>
        <v>0.63833649352431154</v>
      </c>
      <c r="D7" s="46">
        <f>'45L'!B203</f>
        <v>0.32546675629838373</v>
      </c>
      <c r="E7" s="46">
        <f>'45R'!B203</f>
        <v>0.36488389690927275</v>
      </c>
      <c r="F7" s="46">
        <f>'90L'!B203</f>
        <v>0.35502728131306432</v>
      </c>
      <c r="G7" s="46">
        <f>'90R'!B203</f>
        <v>0.1825354829541132</v>
      </c>
      <c r="H7" s="46">
        <f>'180T'!B203</f>
        <v>0.87025743903216168</v>
      </c>
      <c r="I7" s="46"/>
      <c r="J7" s="43"/>
      <c r="K7" s="55">
        <f>RUN!J203</f>
        <v>6.139196196430898E-3</v>
      </c>
      <c r="L7" s="55">
        <f>STOP!J203</f>
        <v>5.3750825431502936E-3</v>
      </c>
      <c r="M7" s="55">
        <f>'45L'!J203</f>
        <v>8.3919402103344084E-3</v>
      </c>
      <c r="N7" s="55">
        <f>'45R'!J203</f>
        <v>5.6115703882444702E-3</v>
      </c>
      <c r="O7" s="55">
        <f>'90L'!J203</f>
        <v>8.7372355876607927E-3</v>
      </c>
      <c r="P7" s="55">
        <f>'90R'!J203</f>
        <v>8.883907055090812E-3</v>
      </c>
      <c r="Q7" s="55">
        <f>'180T'!J203</f>
        <v>2.8920762384722517E-2</v>
      </c>
    </row>
    <row r="8" spans="1:18">
      <c r="A8" s="43" t="s">
        <v>727</v>
      </c>
      <c r="B8" s="5">
        <f>RUN!B204</f>
        <v>2.3477962821889893</v>
      </c>
      <c r="C8" s="5">
        <f>STOP!B204</f>
        <v>3.3147146804669578</v>
      </c>
      <c r="D8" s="5">
        <f>'45L'!B204</f>
        <v>2.5878256616125896</v>
      </c>
      <c r="E8" s="5">
        <f>'45R'!B204</f>
        <v>2.5230356164235497</v>
      </c>
      <c r="F8" s="5">
        <f>'90L'!B204</f>
        <v>1.5520540441192126</v>
      </c>
      <c r="G8" s="5">
        <f>'90R'!B204</f>
        <v>1.2650572954221717</v>
      </c>
      <c r="H8" s="5">
        <f>'180T'!B204</f>
        <v>1.4642790054334431</v>
      </c>
      <c r="I8" s="5"/>
      <c r="J8" s="43" t="s">
        <v>727</v>
      </c>
      <c r="K8" s="12">
        <f>RUN!J204</f>
        <v>4.1695833333333328E-2</v>
      </c>
      <c r="L8" s="12">
        <f>STOP!J204</f>
        <v>4.0541666666666663E-2</v>
      </c>
      <c r="M8" s="12">
        <f>'45L'!J204</f>
        <v>4.2874242424242426E-2</v>
      </c>
      <c r="N8" s="12">
        <f>'45R'!J204</f>
        <v>4.3144444444444437E-2</v>
      </c>
      <c r="O8" s="12">
        <f>'90L'!J204</f>
        <v>4.4635000000000001E-2</v>
      </c>
      <c r="P8" s="12">
        <f>'90R'!J204</f>
        <v>4.6955000000000004E-2</v>
      </c>
      <c r="Q8" s="12">
        <f>'180T'!J204</f>
        <v>6.3511111111111115E-2</v>
      </c>
    </row>
    <row r="9" spans="1:18">
      <c r="B9" s="46">
        <f>RUN!B205</f>
        <v>0.27489143490323525</v>
      </c>
      <c r="C9" s="46">
        <f>STOP!B205</f>
        <v>0.46477784861903709</v>
      </c>
      <c r="D9" s="46">
        <f>'45L'!B205</f>
        <v>0.36960131328017348</v>
      </c>
      <c r="E9" s="46">
        <f>'45R'!B205</f>
        <v>0.41023771446737545</v>
      </c>
      <c r="F9" s="46">
        <f>'90L'!B205</f>
        <v>0.59925580707800696</v>
      </c>
      <c r="G9" s="46">
        <f>'90R'!B205</f>
        <v>0.68079006009573584</v>
      </c>
      <c r="H9" s="46">
        <f>'180T'!B205</f>
        <v>1.0061140742700443</v>
      </c>
      <c r="I9" s="46"/>
      <c r="K9" s="55">
        <f>RUN!J205</f>
        <v>7.146881604354954E-3</v>
      </c>
      <c r="L9" s="55">
        <f>STOP!J205</f>
        <v>6.7850865130740633E-3</v>
      </c>
      <c r="M9" s="55">
        <f>'45L'!J205</f>
        <v>6.2299873534576618E-3</v>
      </c>
      <c r="N9" s="55">
        <f>'45R'!J205</f>
        <v>4.998471146732149E-3</v>
      </c>
      <c r="O9" s="55">
        <f>'90L'!J205</f>
        <v>1.3683583590439417E-2</v>
      </c>
      <c r="P9" s="55">
        <f>'90R'!J205</f>
        <v>1.6084794694691335E-2</v>
      </c>
      <c r="Q9" s="55">
        <f>'180T'!J205</f>
        <v>3.1317476107826911E-2</v>
      </c>
    </row>
    <row r="10" spans="1:18">
      <c r="A10" s="57" t="s">
        <v>750</v>
      </c>
      <c r="B10" s="60">
        <f>AVERAGE(B4,B6,B8)</f>
        <v>2.2800682142325734</v>
      </c>
      <c r="C10" s="60">
        <f t="shared" ref="C10:H10" si="0">AVERAGE(C4,C6,C8)</f>
        <v>3.2425754263755366</v>
      </c>
      <c r="D10" s="60">
        <f t="shared" si="0"/>
        <v>2.5927745501433326</v>
      </c>
      <c r="E10" s="60">
        <f t="shared" si="0"/>
        <v>2.6164267496910578</v>
      </c>
      <c r="F10" s="60">
        <f t="shared" si="0"/>
        <v>1.6232506087823844</v>
      </c>
      <c r="G10" s="60">
        <f t="shared" si="0"/>
        <v>1.4937459876305736</v>
      </c>
      <c r="H10" s="60">
        <f t="shared" si="0"/>
        <v>1.3883315836628312</v>
      </c>
      <c r="I10" s="46"/>
      <c r="J10" s="57" t="s">
        <v>750</v>
      </c>
      <c r="K10" s="39">
        <f>AVERAGE(K4,K6,K8)</f>
        <v>4.1445524691358017E-2</v>
      </c>
      <c r="L10" s="39">
        <f t="shared" ref="L10:Q10" si="1">AVERAGE(L4,L6,L8)</f>
        <v>3.9468827160493825E-2</v>
      </c>
      <c r="M10" s="39">
        <f t="shared" si="1"/>
        <v>4.4171352413019081E-2</v>
      </c>
      <c r="N10" s="39">
        <f t="shared" si="1"/>
        <v>4.1988720538720541E-2</v>
      </c>
      <c r="O10" s="39">
        <f t="shared" si="1"/>
        <v>4.6719382716049383E-2</v>
      </c>
      <c r="P10" s="39">
        <f t="shared" si="1"/>
        <v>4.6661388888888884E-2</v>
      </c>
      <c r="Q10" s="39">
        <f t="shared" si="1"/>
        <v>6.8679907407407412E-2</v>
      </c>
    </row>
    <row r="11" spans="1:18">
      <c r="A11" s="57"/>
      <c r="B11" s="39"/>
      <c r="C11" s="59"/>
      <c r="D11" s="39"/>
      <c r="J11" s="57" t="s">
        <v>750</v>
      </c>
      <c r="K11" s="39">
        <f>AVERAGE(K4:Q4,K6:Q6,K8:Q8)</f>
        <v>4.7019300545133876E-2</v>
      </c>
      <c r="L11" s="59" t="s">
        <v>763</v>
      </c>
      <c r="M11" s="39">
        <f>AVERAGE(K4:P4,K6:P6,K8:P8)</f>
        <v>4.3409199401421628E-2</v>
      </c>
    </row>
    <row r="12" spans="1:18">
      <c r="A12" s="57"/>
      <c r="B12" s="58"/>
      <c r="C12" s="59"/>
      <c r="D12" s="58"/>
      <c r="J12" s="57" t="s">
        <v>762</v>
      </c>
      <c r="K12" s="58">
        <f>STDEV((K5:Q5,K7:Q7,K9:Q9))</f>
        <v>1.0717818932165566E-2</v>
      </c>
      <c r="L12" s="59" t="s">
        <v>762</v>
      </c>
      <c r="M12" s="58">
        <f>STDEV((K5:P5,K7:P7,K9:P9))</f>
        <v>3.0639792173736652E-3</v>
      </c>
    </row>
    <row r="13" spans="1:18">
      <c r="A13" s="43" t="s">
        <v>737</v>
      </c>
      <c r="B13" s="43" t="s">
        <v>741</v>
      </c>
      <c r="C13" s="43" t="s">
        <v>742</v>
      </c>
      <c r="D13" s="43" t="s">
        <v>743</v>
      </c>
      <c r="E13" s="43" t="s">
        <v>744</v>
      </c>
      <c r="F13" s="43" t="s">
        <v>745</v>
      </c>
      <c r="G13" s="43" t="s">
        <v>746</v>
      </c>
      <c r="H13" s="43" t="s">
        <v>747</v>
      </c>
      <c r="I13" s="43"/>
      <c r="K13" s="43" t="s">
        <v>741</v>
      </c>
      <c r="L13" s="43" t="s">
        <v>742</v>
      </c>
      <c r="M13" s="43" t="s">
        <v>743</v>
      </c>
      <c r="N13" s="43" t="s">
        <v>744</v>
      </c>
      <c r="O13" s="43" t="s">
        <v>745</v>
      </c>
      <c r="P13" s="43" t="s">
        <v>746</v>
      </c>
      <c r="Q13" s="43" t="s">
        <v>747</v>
      </c>
      <c r="R13" s="43"/>
    </row>
    <row r="14" spans="1:18">
      <c r="A14" s="43" t="s">
        <v>725</v>
      </c>
      <c r="B14" s="5">
        <f>RUN!E200</f>
        <v>2.3131741126434027</v>
      </c>
      <c r="C14" s="5">
        <f>STOP!E200</f>
        <v>1.6608356000548019</v>
      </c>
      <c r="D14" s="5">
        <f>'45L'!E200</f>
        <v>2.3193488575246515</v>
      </c>
      <c r="E14" s="5">
        <f>'45R'!E200</f>
        <v>2.2688100236016449</v>
      </c>
      <c r="F14" s="5">
        <f>'90L'!E200</f>
        <v>1.7444470253838456</v>
      </c>
      <c r="G14" s="5">
        <f>'90R'!E200</f>
        <v>1.7005475205076392</v>
      </c>
      <c r="H14" s="5">
        <f>'180T'!E200</f>
        <v>1.7370961133268479</v>
      </c>
      <c r="I14" s="5"/>
      <c r="J14" s="43" t="s">
        <v>725</v>
      </c>
      <c r="K14" s="12">
        <f>RUN!M200</f>
        <v>8.8144444444444428E-2</v>
      </c>
      <c r="L14" s="12">
        <f>STOP!M200</f>
        <v>0.10394074074074074</v>
      </c>
      <c r="M14" s="12">
        <f>'45L'!M200</f>
        <v>0.10229583333333332</v>
      </c>
      <c r="N14" s="12">
        <f>'45R'!M200</f>
        <v>0.11117878787878786</v>
      </c>
      <c r="O14" s="12">
        <f>'90L'!M200</f>
        <v>0.13691515151515152</v>
      </c>
      <c r="P14" s="12">
        <f>'90R'!M200</f>
        <v>0.13505</v>
      </c>
      <c r="Q14" s="12">
        <f>'180T'!M200</f>
        <v>0.28846944444444439</v>
      </c>
      <c r="R14" s="5"/>
    </row>
    <row r="15" spans="1:18">
      <c r="B15" s="46">
        <f>RUN!E201</f>
        <v>0.17633048362471987</v>
      </c>
      <c r="C15" s="46">
        <f>STOP!E201</f>
        <v>0.4014522644076105</v>
      </c>
      <c r="D15" s="46">
        <f>'45L'!E201</f>
        <v>0.17393692855088849</v>
      </c>
      <c r="E15" s="46">
        <f>'45R'!E201</f>
        <v>0.1681394998716807</v>
      </c>
      <c r="F15" s="46">
        <f>'90L'!E201</f>
        <v>0.16640974480938336</v>
      </c>
      <c r="G15" s="46">
        <f>'90R'!E201</f>
        <v>0.14732342931533413</v>
      </c>
      <c r="H15" s="46">
        <f>'180T'!E201</f>
        <v>0.22802026647272591</v>
      </c>
      <c r="I15" s="46"/>
      <c r="K15" s="55">
        <f>RUN!M201</f>
        <v>1.0477289854423448E-2</v>
      </c>
      <c r="L15" s="55">
        <f>STOP!M201</f>
        <v>2.6095633562904383E-2</v>
      </c>
      <c r="M15" s="55">
        <f>'45L'!M201</f>
        <v>1.0097174634820407E-2</v>
      </c>
      <c r="N15" s="55">
        <f>'45R'!M201</f>
        <v>1.1491119979525189E-2</v>
      </c>
      <c r="O15" s="55">
        <f>'90L'!M201</f>
        <v>1.7076093513944249E-2</v>
      </c>
      <c r="P15" s="55">
        <f>'90R'!M201</f>
        <v>2.6618257196173011E-2</v>
      </c>
      <c r="Q15" s="55">
        <f>'180T'!M201</f>
        <v>0.17270391984832437</v>
      </c>
      <c r="R15" s="46"/>
    </row>
    <row r="16" spans="1:18">
      <c r="A16" s="43" t="s">
        <v>726</v>
      </c>
      <c r="B16" s="5">
        <f>RUN!E202</f>
        <v>2.2601108070045184</v>
      </c>
      <c r="C16" s="5">
        <f>STOP!E202</f>
        <v>1.6688286203793714</v>
      </c>
      <c r="D16" s="5">
        <f>'45L'!E202</f>
        <v>2.3683625440998992</v>
      </c>
      <c r="E16" s="5">
        <f>'45R'!E202</f>
        <v>2.3373739369300628</v>
      </c>
      <c r="F16" s="5">
        <f>'90L'!E202</f>
        <v>1.8475806746584003</v>
      </c>
      <c r="G16" s="5">
        <f>'90R'!E202</f>
        <v>1.6814788159488798</v>
      </c>
      <c r="H16" s="5">
        <f>'180T'!E202</f>
        <v>1.981871396620241</v>
      </c>
      <c r="I16" s="5"/>
      <c r="J16" s="43" t="s">
        <v>726</v>
      </c>
      <c r="K16" s="12">
        <f>RUN!M202</f>
        <v>8.977333333333333E-2</v>
      </c>
      <c r="L16" s="12">
        <f>STOP!M202</f>
        <v>9.2787037037037043E-2</v>
      </c>
      <c r="M16" s="12">
        <f>'45L'!M202</f>
        <v>9.838333333333335E-2</v>
      </c>
      <c r="N16" s="12">
        <f>'45R'!M202</f>
        <v>0.10872499999999999</v>
      </c>
      <c r="O16" s="12">
        <f>'90L'!M202</f>
        <v>0.12738666666666668</v>
      </c>
      <c r="P16" s="12">
        <f>'90R'!M202</f>
        <v>0.14940999999999999</v>
      </c>
      <c r="Q16" s="12">
        <f>'180T'!M202</f>
        <v>0.22124666666666667</v>
      </c>
      <c r="R16" s="5"/>
    </row>
    <row r="17" spans="1:18">
      <c r="A17" s="43"/>
      <c r="B17" s="46">
        <f>RUN!E203</f>
        <v>0.25065906976599828</v>
      </c>
      <c r="C17" s="46">
        <f>STOP!E203</f>
        <v>0.43599124077700785</v>
      </c>
      <c r="D17" s="46">
        <f>'45L'!E203</f>
        <v>0.11425516910214291</v>
      </c>
      <c r="E17" s="46">
        <f>'45R'!E203</f>
        <v>0.1912634282203414</v>
      </c>
      <c r="F17" s="46">
        <f>'90L'!E203</f>
        <v>0.15994317922214413</v>
      </c>
      <c r="G17" s="46">
        <f>'90R'!E203</f>
        <v>0.2006905203175352</v>
      </c>
      <c r="H17" s="46">
        <f>'180T'!E203</f>
        <v>0.22678284373710189</v>
      </c>
      <c r="I17" s="46"/>
      <c r="J17" s="43"/>
      <c r="K17" s="55">
        <f>RUN!M203</f>
        <v>9.9829954187541595E-3</v>
      </c>
      <c r="L17" s="55">
        <f>STOP!M203</f>
        <v>1.5176758953929425E-2</v>
      </c>
      <c r="M17" s="55">
        <f>'45L'!M203</f>
        <v>9.9697969814759434E-3</v>
      </c>
      <c r="N17" s="55">
        <f>'45R'!M203</f>
        <v>1.300552411121567E-2</v>
      </c>
      <c r="O17" s="55">
        <f>'90L'!M203</f>
        <v>2.1682120984128146E-2</v>
      </c>
      <c r="P17" s="55">
        <f>'90R'!M203</f>
        <v>1.9787020624267598E-2</v>
      </c>
      <c r="Q17" s="55">
        <f>'180T'!M203</f>
        <v>7.5419184447433882E-2</v>
      </c>
      <c r="R17" s="46"/>
    </row>
    <row r="18" spans="1:18">
      <c r="A18" s="43" t="s">
        <v>727</v>
      </c>
      <c r="B18" s="5">
        <f>RUN!E204</f>
        <v>2.4433022309341523</v>
      </c>
      <c r="C18" s="5">
        <f>STOP!E204</f>
        <v>1.7493985206951421</v>
      </c>
      <c r="D18" s="5">
        <f>'45L'!E204</f>
        <v>2.2764593110791327</v>
      </c>
      <c r="E18" s="5">
        <f>'45R'!E204</f>
        <v>2.3639842949913499</v>
      </c>
      <c r="F18" s="5">
        <f>'90L'!E204</f>
        <v>1.8468340887023225</v>
      </c>
      <c r="G18" s="5">
        <f>'90R'!E204</f>
        <v>1.6832238640090653</v>
      </c>
      <c r="H18" s="5">
        <f>'180T'!E204</f>
        <v>2.0788753782608036</v>
      </c>
      <c r="I18" s="5"/>
      <c r="J18" s="43" t="s">
        <v>727</v>
      </c>
      <c r="K18" s="12">
        <f>RUN!M204</f>
        <v>8.5238888888888878E-2</v>
      </c>
      <c r="L18" s="12">
        <f>STOP!M204</f>
        <v>9.5104166666666656E-2</v>
      </c>
      <c r="M18" s="12">
        <f>'45L'!M204</f>
        <v>0.10021111111111113</v>
      </c>
      <c r="N18" s="12">
        <f>'45R'!M204</f>
        <v>0.10539861111111111</v>
      </c>
      <c r="O18" s="12">
        <f>'90L'!M204</f>
        <v>0.12890277777777776</v>
      </c>
      <c r="P18" s="12">
        <f>'90R'!M204</f>
        <v>0.14475555555555555</v>
      </c>
      <c r="Q18" s="12">
        <f>'180T'!M204</f>
        <v>0.2441277777777778</v>
      </c>
      <c r="R18" s="5"/>
    </row>
    <row r="19" spans="1:18">
      <c r="B19" s="46">
        <f>RUN!E205</f>
        <v>0.20031675030216708</v>
      </c>
      <c r="C19" s="46">
        <f>STOP!E205</f>
        <v>0.45611950563310705</v>
      </c>
      <c r="D19" s="46">
        <f>'45L'!E205</f>
        <v>0.41378764172360655</v>
      </c>
      <c r="E19" s="46">
        <f>'45R'!E205</f>
        <v>0.185411379794059</v>
      </c>
      <c r="F19" s="46">
        <f>'90L'!E205</f>
        <v>0.20920150189935707</v>
      </c>
      <c r="G19" s="46">
        <f>'90R'!E205</f>
        <v>0.17239537443624917</v>
      </c>
      <c r="H19" s="46">
        <f>'180T'!E205</f>
        <v>0.43608989868879161</v>
      </c>
      <c r="I19" s="46"/>
      <c r="K19" s="55">
        <f>RUN!M205</f>
        <v>9.3416070831320013E-3</v>
      </c>
      <c r="L19" s="55">
        <f>STOP!M205</f>
        <v>1.340378004312392E-2</v>
      </c>
      <c r="M19" s="55">
        <f>'45L'!M205</f>
        <v>1.1258391557917025E-2</v>
      </c>
      <c r="N19" s="55">
        <f>'45R'!M205</f>
        <v>8.9772171182695686E-3</v>
      </c>
      <c r="O19" s="55">
        <f>'90L'!M205</f>
        <v>2.4196257571603631E-2</v>
      </c>
      <c r="P19" s="55">
        <f>'90R'!M205</f>
        <v>2.4390970896613788E-2</v>
      </c>
      <c r="Q19" s="55">
        <f>'180T'!M205</f>
        <v>0.12159414346055367</v>
      </c>
      <c r="R19" s="46"/>
    </row>
    <row r="20" spans="1:18">
      <c r="A20" s="57" t="s">
        <v>750</v>
      </c>
      <c r="B20" s="60">
        <f>AVERAGE(B14,B16,B18)</f>
        <v>2.3388623835273581</v>
      </c>
      <c r="C20" s="60">
        <f t="shared" ref="C20:H20" si="2">AVERAGE(C14,C16,C18)</f>
        <v>1.6930209137097718</v>
      </c>
      <c r="D20" s="60">
        <f t="shared" si="2"/>
        <v>2.3213902375678948</v>
      </c>
      <c r="E20" s="60">
        <f t="shared" si="2"/>
        <v>2.3233894185076855</v>
      </c>
      <c r="F20" s="60">
        <f t="shared" si="2"/>
        <v>1.8129539295815229</v>
      </c>
      <c r="G20" s="60">
        <f t="shared" si="2"/>
        <v>1.6884167334885281</v>
      </c>
      <c r="H20" s="60">
        <f t="shared" si="2"/>
        <v>1.9326142960692974</v>
      </c>
      <c r="J20" s="57" t="s">
        <v>750</v>
      </c>
      <c r="K20" s="39">
        <f>AVERAGE(K14,K16,K18)</f>
        <v>8.7718888888888888E-2</v>
      </c>
      <c r="L20" s="39">
        <f t="shared" ref="L20:Q20" si="3">AVERAGE(L14,L16,L18)</f>
        <v>9.7277314814814816E-2</v>
      </c>
      <c r="M20" s="39">
        <f t="shared" si="3"/>
        <v>0.10029675925925928</v>
      </c>
      <c r="N20" s="39">
        <f t="shared" si="3"/>
        <v>0.10843413299663297</v>
      </c>
      <c r="O20" s="39">
        <f t="shared" si="3"/>
        <v>0.13106819865319866</v>
      </c>
      <c r="P20" s="39">
        <f t="shared" si="3"/>
        <v>0.14307185185185187</v>
      </c>
      <c r="Q20" s="39">
        <f t="shared" si="3"/>
        <v>0.25128129629629631</v>
      </c>
    </row>
    <row r="21" spans="1:18">
      <c r="J21" s="57" t="s">
        <v>750</v>
      </c>
      <c r="K21" s="39">
        <f>AVERAGE(K14:Q14,K16:Q16,K18:Q18)</f>
        <v>0.13130692039442041</v>
      </c>
      <c r="L21" s="59" t="s">
        <v>763</v>
      </c>
      <c r="M21" s="39">
        <f>AVERAGE(K14:P14,K16:P16,K18:P18)</f>
        <v>0.11131119107744109</v>
      </c>
    </row>
    <row r="22" spans="1:18">
      <c r="J22" s="57" t="s">
        <v>762</v>
      </c>
      <c r="K22" s="58">
        <f>STDEV((K15:Q15,K17:Q17,K19:Q19))</f>
        <v>4.1922657017029699E-2</v>
      </c>
      <c r="L22" s="59" t="s">
        <v>762</v>
      </c>
      <c r="M22" s="58">
        <f>STDEV((K15:P15,K17:P17,K19:P19))</f>
        <v>6.3682656515947041E-3</v>
      </c>
    </row>
    <row r="23" spans="1:18">
      <c r="A23" t="s">
        <v>759</v>
      </c>
      <c r="J23" s="57"/>
      <c r="K23" s="58"/>
      <c r="L23" s="59"/>
      <c r="M23" s="58"/>
    </row>
    <row r="24" spans="1:18">
      <c r="A24" s="43" t="s">
        <v>736</v>
      </c>
    </row>
    <row r="25" spans="1:18">
      <c r="B25" s="43" t="s">
        <v>741</v>
      </c>
      <c r="C25" s="43" t="s">
        <v>742</v>
      </c>
      <c r="D25" s="43" t="s">
        <v>743</v>
      </c>
      <c r="E25" s="43" t="s">
        <v>744</v>
      </c>
      <c r="F25" s="43" t="s">
        <v>745</v>
      </c>
      <c r="G25" s="43" t="s">
        <v>746</v>
      </c>
      <c r="H25" s="43" t="s">
        <v>747</v>
      </c>
      <c r="I25" s="43"/>
      <c r="K25" s="43" t="s">
        <v>741</v>
      </c>
      <c r="L25" s="43" t="s">
        <v>742</v>
      </c>
      <c r="M25" s="43" t="s">
        <v>743</v>
      </c>
      <c r="N25" s="43" t="s">
        <v>744</v>
      </c>
      <c r="O25" s="43" t="s">
        <v>745</v>
      </c>
      <c r="P25" s="43" t="s">
        <v>746</v>
      </c>
      <c r="Q25" s="43" t="s">
        <v>747</v>
      </c>
      <c r="R25" s="43"/>
    </row>
    <row r="26" spans="1:18">
      <c r="A26" s="43" t="s">
        <v>725</v>
      </c>
      <c r="B26" s="5">
        <f>RUN!C200</f>
        <v>0.2889203252575383</v>
      </c>
      <c r="C26" s="5">
        <f>STOP!C200</f>
        <v>1.1148620235822442</v>
      </c>
      <c r="D26" s="5">
        <f>'45L'!C200</f>
        <v>1.1736305381638246</v>
      </c>
      <c r="E26" s="5">
        <f>'45R'!C200</f>
        <v>1.3125197178752748</v>
      </c>
      <c r="F26" s="5">
        <f>'90L'!C200</f>
        <v>0.98570136421551191</v>
      </c>
      <c r="G26" s="5">
        <f>'90R'!C200</f>
        <v>1.1195308122997449</v>
      </c>
      <c r="H26" s="5">
        <f>'180T'!C200</f>
        <v>0.44315984410380155</v>
      </c>
      <c r="I26" s="5"/>
      <c r="J26" s="43" t="s">
        <v>725</v>
      </c>
      <c r="K26" s="12">
        <f>RUN!K200</f>
        <v>3.3649999999999992E-2</v>
      </c>
      <c r="L26" s="12">
        <f>STOP!K200</f>
        <v>4.5000000000000005E-2</v>
      </c>
      <c r="M26" s="12">
        <f>'45L'!K200</f>
        <v>4.7050000000000008E-2</v>
      </c>
      <c r="N26" s="12">
        <f>'45R'!K200</f>
        <v>4.2828787878787883E-2</v>
      </c>
      <c r="O26" s="12">
        <f>'90L'!K200</f>
        <v>3.911111111111111E-2</v>
      </c>
      <c r="P26" s="12">
        <f>'90R'!K200</f>
        <v>4.8568750000000008E-2</v>
      </c>
      <c r="Q26" s="12">
        <f>'180T'!K200</f>
        <v>7.4948484848484848E-2</v>
      </c>
      <c r="R26" s="5"/>
    </row>
    <row r="27" spans="1:18">
      <c r="B27" s="5">
        <f>RUN!C201</f>
        <v>8.1167795588628272E-2</v>
      </c>
      <c r="C27" s="5">
        <f>STOP!C201</f>
        <v>0.35056270860460409</v>
      </c>
      <c r="D27" s="46">
        <f>'45L'!C201</f>
        <v>0.45004380984143083</v>
      </c>
      <c r="E27" s="5">
        <f>'45R'!C201</f>
        <v>0.51509631874123218</v>
      </c>
      <c r="F27" s="46">
        <f>'90L'!C201</f>
        <v>0.60077237996455246</v>
      </c>
      <c r="G27" s="46">
        <f>'90R'!C201</f>
        <v>0.32842027766488063</v>
      </c>
      <c r="H27" s="46">
        <f>'180T'!C201</f>
        <v>0.35542825974998415</v>
      </c>
      <c r="I27" s="46"/>
      <c r="K27" s="55">
        <f>RUN!K201</f>
        <v>1.1261218872975126E-2</v>
      </c>
      <c r="L27" s="55">
        <f>STOP!K201</f>
        <v>1.1319742296384935E-2</v>
      </c>
      <c r="M27" s="55">
        <f>'45L'!K201</f>
        <v>1.0944603393195335E-2</v>
      </c>
      <c r="N27" s="55">
        <f>'45R'!K201</f>
        <v>6.8708809515596282E-3</v>
      </c>
      <c r="O27" s="55">
        <f>'90L'!K201</f>
        <v>2.1065486517577101E-2</v>
      </c>
      <c r="P27" s="55">
        <f>'90R'!K201</f>
        <v>1.0565365089959101E-2</v>
      </c>
      <c r="Q27" s="55">
        <f>'180T'!K201</f>
        <v>5.2945713001644662E-2</v>
      </c>
      <c r="R27" s="46"/>
    </row>
    <row r="28" spans="1:18">
      <c r="A28" s="43" t="s">
        <v>726</v>
      </c>
      <c r="B28" s="5">
        <f>RUN!C202</f>
        <v>0.34527654033655397</v>
      </c>
      <c r="C28" s="5">
        <f>STOP!C202</f>
        <v>1.4628098749706613</v>
      </c>
      <c r="D28" s="5">
        <f>'45L'!C202</f>
        <v>1.4148672652576577</v>
      </c>
      <c r="E28" s="5">
        <f>'45R'!C202</f>
        <v>1.448977007470277</v>
      </c>
      <c r="F28" s="5">
        <f>'90L'!C202</f>
        <v>1.4288407000661874</v>
      </c>
      <c r="G28" s="5">
        <f>'90R'!C202</f>
        <v>1.1659878288545777</v>
      </c>
      <c r="H28" s="5">
        <f>'180T'!C202</f>
        <v>0.60483004723238332</v>
      </c>
      <c r="I28" s="5"/>
      <c r="J28" s="43" t="s">
        <v>726</v>
      </c>
      <c r="K28" s="12">
        <f>RUN!K202</f>
        <v>2.9866666666666663E-2</v>
      </c>
      <c r="L28" s="12">
        <f>STOP!K202</f>
        <v>4.136666666666667E-2</v>
      </c>
      <c r="M28" s="12">
        <f>'45L'!K202</f>
        <v>4.2538888888888883E-2</v>
      </c>
      <c r="N28" s="12">
        <f>'45R'!K202</f>
        <v>4.0683333333333328E-2</v>
      </c>
      <c r="O28" s="12">
        <f>'90L'!K202</f>
        <v>4.9808333333333336E-2</v>
      </c>
      <c r="P28" s="12">
        <f>'90R'!K202</f>
        <v>4.8897916666666659E-2</v>
      </c>
      <c r="Q28" s="12">
        <f>'180T'!K202</f>
        <v>6.0434999999999996E-2</v>
      </c>
      <c r="R28" s="5"/>
    </row>
    <row r="29" spans="1:18">
      <c r="A29" s="43"/>
      <c r="B29" s="46">
        <f>RUN!C203</f>
        <v>9.8903753874344233E-2</v>
      </c>
      <c r="C29" s="46">
        <f>STOP!C203</f>
        <v>0.54142321487261325</v>
      </c>
      <c r="D29" s="46">
        <f>'45L'!C203</f>
        <v>0.57685630043424863</v>
      </c>
      <c r="E29" s="5">
        <f>'45R'!C203</f>
        <v>0.37898992071302939</v>
      </c>
      <c r="F29" s="46">
        <f>'90L'!C203</f>
        <v>0.46637567565059762</v>
      </c>
      <c r="G29" s="46">
        <f>'90R'!C203</f>
        <v>0.25547526245553726</v>
      </c>
      <c r="H29" s="46">
        <f>'180T'!C203</f>
        <v>0.50735041326144592</v>
      </c>
      <c r="I29" s="46"/>
      <c r="J29" s="43"/>
      <c r="K29" s="55">
        <f>RUN!K203</f>
        <v>1.0899405352450993E-2</v>
      </c>
      <c r="L29" s="55">
        <f>STOP!K203</f>
        <v>8.2676242724927258E-3</v>
      </c>
      <c r="M29" s="55">
        <f>'45L'!K203</f>
        <v>1.5125397148137603E-2</v>
      </c>
      <c r="N29" s="55">
        <f>'45R'!K203</f>
        <v>7.5313706063290424E-3</v>
      </c>
      <c r="O29" s="55">
        <f>'90L'!K203</f>
        <v>9.1098222326844221E-3</v>
      </c>
      <c r="P29" s="55">
        <f>'90R'!K203</f>
        <v>9.9993985434205027E-3</v>
      </c>
      <c r="Q29" s="55">
        <f>'180T'!K203</f>
        <v>2.7350844040963104E-2</v>
      </c>
      <c r="R29" s="46"/>
    </row>
    <row r="30" spans="1:18">
      <c r="A30" s="43" t="s">
        <v>727</v>
      </c>
      <c r="B30" s="5">
        <f>RUN!C204</f>
        <v>0.29669517863978906</v>
      </c>
      <c r="C30" s="5">
        <f>STOP!C204</f>
        <v>1.2419824337858294</v>
      </c>
      <c r="D30" s="5">
        <f>'45L'!C204</f>
        <v>1.1836673021382786</v>
      </c>
      <c r="E30" s="5">
        <f>'45R'!C204</f>
        <v>1.2835720730107703</v>
      </c>
      <c r="F30" s="5">
        <f>'90L'!C204</f>
        <v>1.302673480062349</v>
      </c>
      <c r="G30" s="5">
        <f>'90R'!C204</f>
        <v>0.86410882338699424</v>
      </c>
      <c r="H30" s="5">
        <f>'180T'!C204</f>
        <v>0.63121348916426834</v>
      </c>
      <c r="I30" s="5"/>
      <c r="J30" s="43" t="s">
        <v>727</v>
      </c>
      <c r="K30" s="12">
        <f>RUN!K204</f>
        <v>2.8972222222222222E-2</v>
      </c>
      <c r="L30" s="12">
        <f>STOP!K204</f>
        <v>4.0573611111111109E-2</v>
      </c>
      <c r="M30" s="12">
        <f>'45L'!K204</f>
        <v>3.7475757575757579E-2</v>
      </c>
      <c r="N30" s="12">
        <f>'45R'!K204</f>
        <v>4.3380555555555554E-2</v>
      </c>
      <c r="O30" s="12">
        <f>'90L'!K204</f>
        <v>4.6457407407407406E-2</v>
      </c>
      <c r="P30" s="12">
        <f>'90R'!K204</f>
        <v>4.5290000000000004E-2</v>
      </c>
      <c r="Q30" s="12">
        <f>'180T'!K204</f>
        <v>6.560555555555557E-2</v>
      </c>
      <c r="R30" s="5"/>
    </row>
    <row r="31" spans="1:18">
      <c r="B31" s="46">
        <f>RUN!C205</f>
        <v>6.4957517188177535E-2</v>
      </c>
      <c r="C31" s="46">
        <f>STOP!C205</f>
        <v>0.40078950321130336</v>
      </c>
      <c r="D31" s="46">
        <f>'45L'!C205</f>
        <v>0.5712935281205882</v>
      </c>
      <c r="E31" s="46">
        <f>'45R'!C205</f>
        <v>0.35352812449372384</v>
      </c>
      <c r="F31" s="46">
        <f>'90L'!C205</f>
        <v>0.59830746290068537</v>
      </c>
      <c r="G31" s="46">
        <f>'90R'!C205</f>
        <v>0.61302501900988537</v>
      </c>
      <c r="H31" s="46">
        <f>'180T'!C205</f>
        <v>0.57634463302729733</v>
      </c>
      <c r="I31" s="46"/>
      <c r="K31" s="55">
        <f>RUN!K205</f>
        <v>7.2317039546390604E-3</v>
      </c>
      <c r="L31" s="55">
        <f>STOP!K205</f>
        <v>1.094471289344153E-2</v>
      </c>
      <c r="M31" s="55">
        <f>'45L'!K205</f>
        <v>1.3170025655160103E-2</v>
      </c>
      <c r="N31" s="55">
        <f>'45R'!K205</f>
        <v>6.876169628085761E-3</v>
      </c>
      <c r="O31" s="55">
        <f>'90L'!K205</f>
        <v>1.6655363065005868E-2</v>
      </c>
      <c r="P31" s="55">
        <f>'90R'!K205</f>
        <v>2.0984333074174667E-2</v>
      </c>
      <c r="Q31" s="55">
        <f>'180T'!K205</f>
        <v>3.2765974077372639E-2</v>
      </c>
      <c r="R31" s="46"/>
    </row>
    <row r="32" spans="1:18">
      <c r="A32" s="57" t="s">
        <v>750</v>
      </c>
      <c r="B32" s="60">
        <f>AVERAGE(B26,B28,B30)</f>
        <v>0.31029734807796044</v>
      </c>
      <c r="C32" s="60">
        <f t="shared" ref="C32:H32" si="4">AVERAGE(C26,C28,C30)</f>
        <v>1.2732181107795784</v>
      </c>
      <c r="D32" s="60">
        <f t="shared" si="4"/>
        <v>1.2573883685199203</v>
      </c>
      <c r="E32" s="60">
        <f t="shared" si="4"/>
        <v>1.348356266118774</v>
      </c>
      <c r="F32" s="60">
        <f t="shared" si="4"/>
        <v>1.2390718481146827</v>
      </c>
      <c r="G32" s="60">
        <f t="shared" si="4"/>
        <v>1.0498758215137725</v>
      </c>
      <c r="H32" s="60">
        <f t="shared" si="4"/>
        <v>0.55973446016681772</v>
      </c>
      <c r="I32" s="46"/>
      <c r="J32" s="57" t="s">
        <v>750</v>
      </c>
      <c r="K32" s="39">
        <f>AVERAGE(K26,K28,K30)</f>
        <v>3.0829629629629623E-2</v>
      </c>
      <c r="L32" s="39">
        <f t="shared" ref="L32:Q32" si="5">AVERAGE(L26,L28,L30)</f>
        <v>4.2313425925925928E-2</v>
      </c>
      <c r="M32" s="39">
        <f t="shared" si="5"/>
        <v>4.2354882154882152E-2</v>
      </c>
      <c r="N32" s="39">
        <f t="shared" si="5"/>
        <v>4.2297558922558924E-2</v>
      </c>
      <c r="O32" s="39">
        <f t="shared" si="5"/>
        <v>4.5125617283950613E-2</v>
      </c>
      <c r="P32" s="39">
        <f t="shared" si="5"/>
        <v>4.7585555555555555E-2</v>
      </c>
      <c r="Q32" s="39">
        <f t="shared" si="5"/>
        <v>6.6996346801346807E-2</v>
      </c>
      <c r="R32" s="46"/>
    </row>
    <row r="33" spans="1:18">
      <c r="J33" s="57" t="s">
        <v>750</v>
      </c>
      <c r="K33" s="39">
        <f>AVERAGE(K26:Q26,K28:Q28,K30:Q30)</f>
        <v>4.5357573753407092E-2</v>
      </c>
      <c r="L33" s="59" t="s">
        <v>763</v>
      </c>
      <c r="M33" s="39">
        <f>AVERAGE(K26:P26,K28:P28,K30:P30)</f>
        <v>4.1751111578750472E-2</v>
      </c>
    </row>
    <row r="34" spans="1:18">
      <c r="A34" s="43" t="s">
        <v>757</v>
      </c>
      <c r="B34" s="43" t="s">
        <v>737</v>
      </c>
      <c r="J34" s="57" t="s">
        <v>762</v>
      </c>
      <c r="K34" s="58">
        <f>STDEV((K27:Q27,K29:Q29,K31:Q31))</f>
        <v>1.1033191794813508E-2</v>
      </c>
      <c r="L34" s="59" t="s">
        <v>762</v>
      </c>
      <c r="M34" s="58">
        <f>STDEV((K27:P27,K29:P29,K31:P31))</f>
        <v>4.3447555574272333E-3</v>
      </c>
    </row>
    <row r="35" spans="1:18">
      <c r="B35" s="43" t="s">
        <v>741</v>
      </c>
      <c r="C35" s="43" t="s">
        <v>742</v>
      </c>
      <c r="D35" s="43" t="s">
        <v>743</v>
      </c>
      <c r="E35" s="43" t="s">
        <v>744</v>
      </c>
      <c r="F35" s="43" t="s">
        <v>745</v>
      </c>
      <c r="G35" s="43" t="s">
        <v>746</v>
      </c>
      <c r="H35" s="43" t="s">
        <v>747</v>
      </c>
      <c r="I35" s="43"/>
      <c r="K35" s="43" t="s">
        <v>741</v>
      </c>
      <c r="L35" s="43" t="s">
        <v>742</v>
      </c>
      <c r="M35" s="43" t="s">
        <v>743</v>
      </c>
      <c r="N35" s="43" t="s">
        <v>744</v>
      </c>
      <c r="O35" s="43" t="s">
        <v>745</v>
      </c>
      <c r="P35" s="43" t="s">
        <v>746</v>
      </c>
      <c r="Q35" s="43" t="s">
        <v>747</v>
      </c>
      <c r="R35" s="43"/>
    </row>
    <row r="36" spans="1:18">
      <c r="A36" s="43" t="s">
        <v>725</v>
      </c>
      <c r="B36" s="5">
        <f>RUN!F200</f>
        <v>0.6346604351239965</v>
      </c>
      <c r="C36" s="5">
        <f>STOP!F200</f>
        <v>0.41545836347914417</v>
      </c>
      <c r="D36" s="5">
        <f>'45L'!F200</f>
        <v>1.1667178407136995</v>
      </c>
      <c r="E36" s="5">
        <f>'45R'!F200</f>
        <v>1.2969393905763065</v>
      </c>
      <c r="F36" s="5">
        <f>'90L'!F200</f>
        <v>1.2079827292098224</v>
      </c>
      <c r="G36" s="5">
        <f>'90R'!F200</f>
        <v>1.1415565834560688</v>
      </c>
      <c r="H36" s="5">
        <f>'180T'!F200</f>
        <v>0.9859342598855606</v>
      </c>
      <c r="I36" s="5"/>
      <c r="J36" s="43" t="s">
        <v>725</v>
      </c>
      <c r="K36" s="12">
        <f>RUN!N200</f>
        <v>0.12621944444444447</v>
      </c>
      <c r="L36" s="12">
        <f>STOP!N200</f>
        <v>0.12074090909090908</v>
      </c>
      <c r="M36" s="12">
        <f>'45L'!N200</f>
        <v>0.10191818181818184</v>
      </c>
      <c r="N36" s="12">
        <f>'45R'!N200</f>
        <v>0.1033681818181818</v>
      </c>
      <c r="O36" s="12">
        <f>'90L'!N200</f>
        <v>0.12058787878787877</v>
      </c>
      <c r="P36" s="12">
        <f>'90R'!N200</f>
        <v>0.12757638888888889</v>
      </c>
      <c r="Q36" s="12">
        <f>'180T'!N200</f>
        <v>0.32409166666666667</v>
      </c>
      <c r="R36" s="5"/>
    </row>
    <row r="37" spans="1:18">
      <c r="B37" s="46">
        <f>RUN!F201</f>
        <v>9.678590367883215E-2</v>
      </c>
      <c r="C37" s="46">
        <f>STOP!F201</f>
        <v>0.36144709371902017</v>
      </c>
      <c r="D37" s="46">
        <f>'45L'!F201</f>
        <v>0.18444137338910174</v>
      </c>
      <c r="E37" s="46">
        <f>'45R'!F201</f>
        <v>0.16939429244430856</v>
      </c>
      <c r="F37" s="46">
        <f>'90L'!F201</f>
        <v>0.19590749478560021</v>
      </c>
      <c r="G37" s="46">
        <f>'90R'!F201</f>
        <v>0.18506113418995643</v>
      </c>
      <c r="H37" s="46">
        <f>'180T'!F201</f>
        <v>0.25413427567915675</v>
      </c>
      <c r="I37" s="46"/>
      <c r="K37" s="55">
        <f>RUN!N201</f>
        <v>1.3518669905983036E-2</v>
      </c>
      <c r="L37" s="55">
        <f>STOP!N201</f>
        <v>5.4342111440001825E-2</v>
      </c>
      <c r="M37" s="55">
        <f>'45L'!N201</f>
        <v>1.0488622021943065E-2</v>
      </c>
      <c r="N37" s="55">
        <f>'45R'!N201</f>
        <v>1.108486569493519E-2</v>
      </c>
      <c r="O37" s="55">
        <f>'90L'!N201</f>
        <v>3.0201362267756847E-2</v>
      </c>
      <c r="P37" s="55">
        <f>'90R'!N201</f>
        <v>2.6903948546460086E-2</v>
      </c>
      <c r="Q37" s="55">
        <f>'180T'!N201</f>
        <v>0.16938111060951605</v>
      </c>
      <c r="R37" s="46"/>
    </row>
    <row r="38" spans="1:18">
      <c r="A38" s="43" t="s">
        <v>726</v>
      </c>
      <c r="B38" s="5">
        <f>RUN!F202</f>
        <v>0.66212036360743387</v>
      </c>
      <c r="C38" s="5">
        <f>STOP!F202</f>
        <v>0.34551581273516702</v>
      </c>
      <c r="D38" s="5">
        <f>'45L'!F202</f>
        <v>1.3893710911537291</v>
      </c>
      <c r="E38" s="5">
        <f>'45R'!F202</f>
        <v>1.3586044173532446</v>
      </c>
      <c r="F38" s="5">
        <f>'90L'!F202</f>
        <v>1.3546675825238652</v>
      </c>
      <c r="G38" s="5">
        <f>'90R'!F202</f>
        <v>1.1429083779291742</v>
      </c>
      <c r="H38" s="5">
        <f>'180T'!F202</f>
        <v>1.151780982572965</v>
      </c>
      <c r="I38" s="5"/>
      <c r="J38" s="43" t="s">
        <v>726</v>
      </c>
      <c r="K38" s="12">
        <f>RUN!N202</f>
        <v>0.13355</v>
      </c>
      <c r="L38" s="12">
        <f>STOP!N202</f>
        <v>0.12423888888888888</v>
      </c>
      <c r="M38" s="12">
        <f>'45L'!N202</f>
        <v>9.4240000000000004E-2</v>
      </c>
      <c r="N38" s="12">
        <f>'45R'!N202</f>
        <v>0.10115999999999999</v>
      </c>
      <c r="O38" s="12">
        <f>'90L'!N202</f>
        <v>0.109025</v>
      </c>
      <c r="P38" s="12">
        <f>'90R'!N202</f>
        <v>0.1422016666666667</v>
      </c>
      <c r="Q38" s="12">
        <f>'180T'!N202</f>
        <v>0.25520666666666669</v>
      </c>
      <c r="R38" s="5"/>
    </row>
    <row r="39" spans="1:18">
      <c r="A39" s="43"/>
      <c r="B39" s="46">
        <f>RUN!F203</f>
        <v>0.15530361871496315</v>
      </c>
      <c r="C39" s="46">
        <f>STOP!F203</f>
        <v>0.31831087315068929</v>
      </c>
      <c r="D39" s="46">
        <f>'45L'!F203</f>
        <v>0.19346436027595482</v>
      </c>
      <c r="E39" s="5">
        <f>'45R'!F203</f>
        <v>0.20574308188657409</v>
      </c>
      <c r="F39" s="46">
        <f>'90L'!F203</f>
        <v>0.20708060277410509</v>
      </c>
      <c r="G39" s="46">
        <f>'90R'!F203</f>
        <v>0.20695035973404424</v>
      </c>
      <c r="H39" s="46">
        <f>'180T'!F203</f>
        <v>0.25733307124389232</v>
      </c>
      <c r="I39" s="46"/>
      <c r="J39" s="43"/>
      <c r="K39" s="55">
        <f>RUN!N203</f>
        <v>1.5135839652140562E-2</v>
      </c>
      <c r="L39" s="55">
        <f>STOP!N203</f>
        <v>4.1765943396238278E-2</v>
      </c>
      <c r="M39" s="55">
        <f>'45L'!N203</f>
        <v>1.1402769860600924E-2</v>
      </c>
      <c r="N39" s="55">
        <f>'45R'!N203</f>
        <v>8.8129681383406436E-3</v>
      </c>
      <c r="O39" s="55">
        <f>'90L'!N203</f>
        <v>2.4635394653893639E-2</v>
      </c>
      <c r="P39" s="55">
        <f>'90R'!N203</f>
        <v>3.349573259165782E-2</v>
      </c>
      <c r="Q39" s="55">
        <f>'180T'!N203</f>
        <v>8.1309099000338836E-2</v>
      </c>
      <c r="R39" s="46"/>
    </row>
    <row r="40" spans="1:18">
      <c r="A40" s="43" t="s">
        <v>727</v>
      </c>
      <c r="B40" s="5">
        <f>RUN!F204</f>
        <v>0.62732427691051451</v>
      </c>
      <c r="C40" s="5">
        <f>STOP!F204</f>
        <v>0.44277191021264573</v>
      </c>
      <c r="D40" s="5">
        <f>'45L'!F204</f>
        <v>1.2316873337031866</v>
      </c>
      <c r="E40" s="5">
        <f>'45R'!F204</f>
        <v>1.3185881523931247</v>
      </c>
      <c r="F40" s="5">
        <f>'90L'!F204</f>
        <v>1.3441863855267597</v>
      </c>
      <c r="G40" s="5">
        <f>'90R'!F204</f>
        <v>1.1551022714304138</v>
      </c>
      <c r="H40" s="5">
        <f>'180T'!F204</f>
        <v>1.0993041199741409</v>
      </c>
      <c r="I40" s="5"/>
      <c r="J40" s="43" t="s">
        <v>727</v>
      </c>
      <c r="K40" s="12">
        <f>RUN!N204</f>
        <v>0.12710277777777779</v>
      </c>
      <c r="L40" s="12">
        <f>STOP!N204</f>
        <v>0.10915138888888891</v>
      </c>
      <c r="M40" s="12">
        <f>'45L'!N204</f>
        <v>9.5147222222222216E-2</v>
      </c>
      <c r="N40" s="12">
        <f>'45R'!N204</f>
        <v>0.10102222222222222</v>
      </c>
      <c r="O40" s="12">
        <f>'90L'!N204</f>
        <v>0.12302222222222221</v>
      </c>
      <c r="P40" s="12">
        <f>'90R'!N204</f>
        <v>0.14669090909090909</v>
      </c>
      <c r="Q40" s="12">
        <f>'180T'!N204</f>
        <v>0.27638611111111111</v>
      </c>
      <c r="R40" s="5"/>
    </row>
    <row r="41" spans="1:18">
      <c r="B41" s="46">
        <f>RUN!F205</f>
        <v>6.6488623654128262E-2</v>
      </c>
      <c r="C41" s="46">
        <f>STOP!F205</f>
        <v>0.24375710651259033</v>
      </c>
      <c r="D41" s="46">
        <f>'45L'!F205</f>
        <v>0.1468341178468317</v>
      </c>
      <c r="E41" s="5">
        <f>'45R'!F205</f>
        <v>0.17635337640546844</v>
      </c>
      <c r="F41" s="46">
        <f>'90L'!F205</f>
        <v>0.25818618181542935</v>
      </c>
      <c r="G41" s="46">
        <f>'90R'!F205</f>
        <v>0.23500175766613132</v>
      </c>
      <c r="H41" s="46">
        <f>'180T'!F205</f>
        <v>0.31901170391319228</v>
      </c>
      <c r="I41" s="46"/>
      <c r="K41" s="55">
        <f>RUN!N205</f>
        <v>1.1447856826756942E-2</v>
      </c>
      <c r="L41" s="55">
        <f>STOP!N205</f>
        <v>3.3244658915086933E-2</v>
      </c>
      <c r="M41" s="55">
        <f>'45L'!N205</f>
        <v>7.3530651663144733E-3</v>
      </c>
      <c r="N41" s="55">
        <f>'45R'!N205</f>
        <v>7.6793483169075331E-3</v>
      </c>
      <c r="O41" s="55">
        <f>'90L'!N205</f>
        <v>3.0042584534654918E-2</v>
      </c>
      <c r="P41" s="55">
        <f>'90R'!N205</f>
        <v>3.163393427918499E-2</v>
      </c>
      <c r="Q41" s="55">
        <f>'180T'!N205</f>
        <v>0.12382177845542894</v>
      </c>
      <c r="R41" s="46"/>
    </row>
    <row r="42" spans="1:18">
      <c r="A42" s="57" t="s">
        <v>750</v>
      </c>
      <c r="B42" s="60">
        <f>AVERAGE(B36,B38,B40)</f>
        <v>0.641368358547315</v>
      </c>
      <c r="C42" s="60">
        <f t="shared" ref="C42:H42" si="6">AVERAGE(C36,C38,C40)</f>
        <v>0.40124869547565228</v>
      </c>
      <c r="D42" s="60">
        <f t="shared" si="6"/>
        <v>1.2625920885235384</v>
      </c>
      <c r="E42" s="60">
        <f t="shared" si="6"/>
        <v>1.3247106534408919</v>
      </c>
      <c r="F42" s="60">
        <f t="shared" si="6"/>
        <v>1.3022788990868157</v>
      </c>
      <c r="G42" s="60">
        <f t="shared" si="6"/>
        <v>1.1465224109385523</v>
      </c>
      <c r="H42" s="60">
        <f t="shared" si="6"/>
        <v>1.0790064541442221</v>
      </c>
      <c r="I42" s="46"/>
      <c r="J42" s="57" t="s">
        <v>750</v>
      </c>
      <c r="K42" s="39">
        <f>AVERAGE(K36,K38,K40)</f>
        <v>0.12895740740740744</v>
      </c>
      <c r="L42" s="39">
        <f t="shared" ref="L42:Q42" si="7">AVERAGE(L36,L38,L40)</f>
        <v>0.11804372895622896</v>
      </c>
      <c r="M42" s="39">
        <f t="shared" si="7"/>
        <v>9.7101801346801353E-2</v>
      </c>
      <c r="N42" s="39">
        <f t="shared" si="7"/>
        <v>0.10185013468013467</v>
      </c>
      <c r="O42" s="39">
        <f t="shared" si="7"/>
        <v>0.11754503367003366</v>
      </c>
      <c r="P42" s="39">
        <f t="shared" si="7"/>
        <v>0.13882298821548822</v>
      </c>
      <c r="Q42" s="39">
        <f t="shared" si="7"/>
        <v>0.28522814814814818</v>
      </c>
      <c r="R42" s="46"/>
    </row>
    <row r="43" spans="1:18">
      <c r="J43" s="57" t="s">
        <v>750</v>
      </c>
      <c r="K43" s="39">
        <f>AVERAGE(K36:Q36,K38:Q38,K40:Q40)</f>
        <v>0.14107846320346321</v>
      </c>
      <c r="L43" s="59" t="s">
        <v>763</v>
      </c>
      <c r="M43" s="39">
        <f>AVERAGE(K36:P36,K38:P38,K40:P40)</f>
        <v>0.11705351571268235</v>
      </c>
    </row>
    <row r="44" spans="1:18">
      <c r="A44" t="s">
        <v>760</v>
      </c>
      <c r="J44" s="57" t="s">
        <v>762</v>
      </c>
      <c r="K44" s="58">
        <f>STDEV((K37:Q37,K39:Q39,K41:Q41))</f>
        <v>4.1230616982467737E-2</v>
      </c>
      <c r="L44" s="59" t="s">
        <v>762</v>
      </c>
      <c r="M44" s="58">
        <f>STDEV((K37:P37,K39:P39,K41:P41))</f>
        <v>1.3582085095706341E-2</v>
      </c>
    </row>
    <row r="45" spans="1:18">
      <c r="A45" s="43" t="s">
        <v>757</v>
      </c>
      <c r="B45" s="43" t="s">
        <v>736</v>
      </c>
    </row>
    <row r="46" spans="1:18">
      <c r="B46" s="43" t="s">
        <v>741</v>
      </c>
      <c r="C46" s="43" t="s">
        <v>742</v>
      </c>
      <c r="D46" s="43" t="s">
        <v>743</v>
      </c>
      <c r="E46" s="43" t="s">
        <v>744</v>
      </c>
      <c r="F46" s="43" t="s">
        <v>745</v>
      </c>
      <c r="G46" s="43" t="s">
        <v>746</v>
      </c>
      <c r="H46" s="43" t="s">
        <v>747</v>
      </c>
      <c r="I46" s="43"/>
      <c r="K46" s="43" t="s">
        <v>741</v>
      </c>
      <c r="L46" s="43" t="s">
        <v>742</v>
      </c>
      <c r="M46" s="43" t="s">
        <v>743</v>
      </c>
      <c r="N46" s="43" t="s">
        <v>744</v>
      </c>
      <c r="O46" s="43" t="s">
        <v>745</v>
      </c>
      <c r="P46" s="43" t="s">
        <v>746</v>
      </c>
      <c r="Q46" s="43" t="s">
        <v>747</v>
      </c>
      <c r="R46" s="43"/>
    </row>
    <row r="47" spans="1:18">
      <c r="A47" s="43" t="s">
        <v>725</v>
      </c>
      <c r="B47" s="5">
        <f>RUN!D200</f>
        <v>6.4101551542233786</v>
      </c>
      <c r="C47" s="5">
        <f>STOP!D200</f>
        <v>6.2548373803197093</v>
      </c>
      <c r="D47" s="5">
        <f>'45L'!D200</f>
        <v>8.2095984441792051</v>
      </c>
      <c r="E47" s="5">
        <f>'45R'!D200</f>
        <v>8.393105242697116</v>
      </c>
      <c r="F47" s="5">
        <f>'90L'!D200</f>
        <v>5.7096946576651915</v>
      </c>
      <c r="G47" s="5">
        <f>'90R'!D200</f>
        <v>6.0073526485928106</v>
      </c>
      <c r="H47" s="5">
        <f>'180T'!D200</f>
        <v>8.1984888464119159</v>
      </c>
      <c r="I47" s="5"/>
      <c r="J47" s="43" t="s">
        <v>725</v>
      </c>
      <c r="K47" s="12">
        <f>RUN!L200</f>
        <v>3.9438888888888884E-2</v>
      </c>
      <c r="L47" s="12">
        <f>STOP!L200</f>
        <v>3.7222222222222219E-2</v>
      </c>
      <c r="M47" s="12">
        <f>'45L'!L200</f>
        <v>3.3141666666666666E-2</v>
      </c>
      <c r="N47" s="12">
        <f>'45R'!L200</f>
        <v>3.607272727272727E-2</v>
      </c>
      <c r="O47" s="12">
        <f>'90L'!L200</f>
        <v>3.3590277777777774E-2</v>
      </c>
      <c r="P47" s="12">
        <f>'90R'!L200</f>
        <v>4.0524999999999999E-2</v>
      </c>
      <c r="Q47" s="12">
        <f>'180T'!L200</f>
        <v>0.10389722222222224</v>
      </c>
      <c r="R47" s="5"/>
    </row>
    <row r="48" spans="1:18">
      <c r="B48" s="46">
        <f>RUN!D201</f>
        <v>3.5223373335766968</v>
      </c>
      <c r="C48" s="46">
        <f>STOP!D201</f>
        <v>3.122299012573801</v>
      </c>
      <c r="D48" s="46">
        <f>'45L'!D201</f>
        <v>5.6137935656749143</v>
      </c>
      <c r="E48" s="46">
        <f>'45R'!D201</f>
        <v>4.3312735265747238</v>
      </c>
      <c r="F48" s="46">
        <f>'90L'!D201</f>
        <v>6.0287332174121104</v>
      </c>
      <c r="G48" s="46">
        <f>'90R'!D201</f>
        <v>2.1490043552482136</v>
      </c>
      <c r="H48" s="46">
        <f>'180T'!D201</f>
        <v>4.9252923011373557</v>
      </c>
      <c r="I48" s="46"/>
      <c r="K48" s="55">
        <f>RUN!L201</f>
        <v>1.0890286964462911E-2</v>
      </c>
      <c r="L48" s="55">
        <f>STOP!L201</f>
        <v>9.8292527057863826E-3</v>
      </c>
      <c r="M48" s="55">
        <f>'45L'!L201</f>
        <v>1.8164223494317486E-2</v>
      </c>
      <c r="N48" s="55">
        <f>'45R'!L201</f>
        <v>6.8303866521729336E-3</v>
      </c>
      <c r="O48" s="55">
        <f>'90L'!L201</f>
        <v>9.6479559208766455E-3</v>
      </c>
      <c r="P48" s="55">
        <f>'90R'!L201</f>
        <v>7.0665969836472943E-3</v>
      </c>
      <c r="Q48" s="55">
        <f>'180T'!L201</f>
        <v>7.5735018464944737E-2</v>
      </c>
      <c r="R48" s="46"/>
    </row>
    <row r="49" spans="1:18">
      <c r="A49" s="43" t="s">
        <v>726</v>
      </c>
      <c r="B49" s="5">
        <f>RUN!D202</f>
        <v>5.7689042455157038</v>
      </c>
      <c r="C49" s="5">
        <f>STOP!D202</f>
        <v>5.826598013755107</v>
      </c>
      <c r="D49" s="5">
        <f>'45L'!D202</f>
        <v>10.068409903009606</v>
      </c>
      <c r="E49" s="5">
        <f>'45R'!D202</f>
        <v>7.4611025185011126</v>
      </c>
      <c r="F49" s="5">
        <f>'90L'!D202</f>
        <v>4.486553031033564</v>
      </c>
      <c r="G49" s="5">
        <f>'90R'!D202</f>
        <v>6.5413266990086951</v>
      </c>
      <c r="H49" s="5">
        <f>'180T'!D202</f>
        <v>8.4405224661745137</v>
      </c>
      <c r="I49" s="5"/>
      <c r="J49" s="43" t="s">
        <v>726</v>
      </c>
      <c r="K49" s="12">
        <f>RUN!L202</f>
        <v>3.7573333333333334E-2</v>
      </c>
      <c r="L49" s="12">
        <f>STOP!L202</f>
        <v>3.0866666666666671E-2</v>
      </c>
      <c r="M49" s="12">
        <f>'45L'!L202</f>
        <v>3.9436666666666668E-2</v>
      </c>
      <c r="N49" s="12">
        <f>'45R'!L202</f>
        <v>3.2353333333333331E-2</v>
      </c>
      <c r="O49" s="12">
        <f>'90L'!L202</f>
        <v>3.2126666666666664E-2</v>
      </c>
      <c r="P49" s="12">
        <f>'90R'!L202</f>
        <v>3.7346666666666667E-2</v>
      </c>
      <c r="Q49" s="12">
        <f>'180T'!L202</f>
        <v>6.7496666666666677E-2</v>
      </c>
      <c r="R49" s="5"/>
    </row>
    <row r="50" spans="1:18">
      <c r="A50" s="43"/>
      <c r="B50" s="46">
        <f>RUN!D203</f>
        <v>3.6858562722447581</v>
      </c>
      <c r="C50" s="46">
        <f>STOP!D203</f>
        <v>2.0185894494897574</v>
      </c>
      <c r="D50" s="46">
        <f>'45L'!D203</f>
        <v>5.5252188484084837</v>
      </c>
      <c r="E50" s="46">
        <f>'45R'!D203</f>
        <v>2.8214695889913983</v>
      </c>
      <c r="F50" s="46">
        <f>'90L'!D203</f>
        <v>2.2374935217408991</v>
      </c>
      <c r="G50" s="46">
        <f>'90R'!D203</f>
        <v>4.5264115209997398</v>
      </c>
      <c r="H50" s="46">
        <f>'180T'!D203</f>
        <v>3.2982438852455802</v>
      </c>
      <c r="I50" s="46"/>
      <c r="J50" s="43"/>
      <c r="K50" s="55">
        <f>RUN!L203</f>
        <v>1.1829726106427267E-2</v>
      </c>
      <c r="L50" s="55">
        <f>STOP!L203</f>
        <v>6.4381890138281517E-3</v>
      </c>
      <c r="M50" s="55">
        <f>'45L'!L203</f>
        <v>1.3417276958744428E-2</v>
      </c>
      <c r="N50" s="55">
        <f>'45R'!L203</f>
        <v>1.1672836463821076E-2</v>
      </c>
      <c r="O50" s="55">
        <f>'90L'!L203</f>
        <v>8.2670370287405929E-3</v>
      </c>
      <c r="P50" s="55">
        <f>'90R'!L203</f>
        <v>1.1645962581274434E-2</v>
      </c>
      <c r="Q50" s="55">
        <f>'180T'!L203</f>
        <v>2.6162221608765808E-2</v>
      </c>
      <c r="R50" s="46"/>
    </row>
    <row r="51" spans="1:18">
      <c r="A51" s="43" t="s">
        <v>727</v>
      </c>
      <c r="B51" s="5">
        <f>RUN!D204</f>
        <v>6.1173267155881659</v>
      </c>
      <c r="C51" s="5">
        <f>STOP!D204</f>
        <v>5.9767524849120646</v>
      </c>
      <c r="D51" s="5">
        <f>'45L'!D204</f>
        <v>7.9723741925951161</v>
      </c>
      <c r="E51" s="5">
        <f>'45R'!D204</f>
        <v>7.7228404638425596</v>
      </c>
      <c r="F51" s="5">
        <f>'90L'!D204</f>
        <v>5.9769980775753959</v>
      </c>
      <c r="G51" s="5">
        <f>'90R'!D204</f>
        <v>5.0550954471760834</v>
      </c>
      <c r="H51" s="5">
        <f>'180T'!D204</f>
        <v>7.1618804439349191</v>
      </c>
      <c r="I51" s="5"/>
      <c r="J51" s="43" t="s">
        <v>727</v>
      </c>
      <c r="K51" s="12">
        <f>RUN!L204</f>
        <v>4.2372222222222221E-2</v>
      </c>
      <c r="L51" s="12">
        <f>STOP!L204</f>
        <v>3.8141666666666664E-2</v>
      </c>
      <c r="M51" s="12">
        <f>'45L'!L204</f>
        <v>3.9563888888888891E-2</v>
      </c>
      <c r="N51" s="12">
        <f>'45R'!L204</f>
        <v>3.9899999999999998E-2</v>
      </c>
      <c r="O51" s="12">
        <f>'90L'!L204</f>
        <v>3.449166666666667E-2</v>
      </c>
      <c r="P51" s="12">
        <f>'90R'!L204</f>
        <v>4.0358333333333329E-2</v>
      </c>
      <c r="Q51" s="12">
        <f>'180T'!L204</f>
        <v>8.4886111111111121E-2</v>
      </c>
      <c r="R51" s="5"/>
    </row>
    <row r="52" spans="1:18">
      <c r="B52" s="46">
        <f>RUN!D205</f>
        <v>3.0515433281778237</v>
      </c>
      <c r="C52" s="46">
        <f>STOP!D205</f>
        <v>3.6254096142542549</v>
      </c>
      <c r="D52" s="46">
        <f>'45L'!D205</f>
        <v>4.3785875703401782</v>
      </c>
      <c r="E52" s="46">
        <f>'45R'!D205</f>
        <v>2.8261803352090316</v>
      </c>
      <c r="F52" s="46">
        <f>'90L'!D205</f>
        <v>3.8673691370224166</v>
      </c>
      <c r="G52" s="46">
        <f>'90R'!D205</f>
        <v>3.5981831857557531</v>
      </c>
      <c r="H52" s="46">
        <f>'180T'!D205</f>
        <v>3.1851757189687322</v>
      </c>
      <c r="I52" s="46"/>
      <c r="K52" s="55">
        <f>RUN!L205</f>
        <v>1.1056611289118105E-2</v>
      </c>
      <c r="L52" s="55">
        <f>STOP!L205</f>
        <v>8.2069830453748854E-3</v>
      </c>
      <c r="M52" s="55">
        <f>'45L'!L205</f>
        <v>9.5281131960866759E-3</v>
      </c>
      <c r="N52" s="55">
        <f>'45R'!L205</f>
        <v>1.0323719868302913E-2</v>
      </c>
      <c r="O52" s="55">
        <f>'90L'!L205</f>
        <v>8.599214493137693E-3</v>
      </c>
      <c r="P52" s="55">
        <f>'90R'!L205</f>
        <v>1.2619618565046767E-2</v>
      </c>
      <c r="Q52" s="55">
        <f>'180T'!L205</f>
        <v>3.0496634880872276E-2</v>
      </c>
      <c r="R52" s="46"/>
    </row>
    <row r="53" spans="1:18">
      <c r="A53" s="57" t="s">
        <v>750</v>
      </c>
      <c r="B53" s="60">
        <f>AVERAGE(B47,B49,B51)</f>
        <v>6.0987953717757497</v>
      </c>
      <c r="C53" s="60">
        <f t="shared" ref="C53:H53" si="8">AVERAGE(C47,C49,C51)</f>
        <v>6.0193959596622939</v>
      </c>
      <c r="D53" s="60">
        <f t="shared" si="8"/>
        <v>8.7501275132613081</v>
      </c>
      <c r="E53" s="60">
        <f t="shared" si="8"/>
        <v>7.8590160750135958</v>
      </c>
      <c r="F53" s="60">
        <f t="shared" si="8"/>
        <v>5.3910819220913835</v>
      </c>
      <c r="G53" s="60">
        <f t="shared" si="8"/>
        <v>5.8679249315925297</v>
      </c>
      <c r="H53" s="60">
        <f t="shared" si="8"/>
        <v>7.9336305855071165</v>
      </c>
      <c r="I53" s="46"/>
      <c r="J53" s="57" t="s">
        <v>750</v>
      </c>
      <c r="K53" s="39">
        <f>AVERAGE(K47,K49,K51)</f>
        <v>3.9794814814814811E-2</v>
      </c>
      <c r="L53" s="39">
        <f t="shared" ref="L53:Q53" si="9">AVERAGE(L47,L49,L51)</f>
        <v>3.5410185185185183E-2</v>
      </c>
      <c r="M53" s="39">
        <f t="shared" si="9"/>
        <v>3.7380740740740742E-2</v>
      </c>
      <c r="N53" s="39">
        <f t="shared" si="9"/>
        <v>3.6108686868686866E-2</v>
      </c>
      <c r="O53" s="39">
        <f t="shared" si="9"/>
        <v>3.3402870370370367E-2</v>
      </c>
      <c r="P53" s="39">
        <f t="shared" si="9"/>
        <v>3.9410000000000001E-2</v>
      </c>
      <c r="Q53" s="39">
        <f t="shared" si="9"/>
        <v>8.5426666666666665E-2</v>
      </c>
      <c r="R53" s="46"/>
    </row>
    <row r="54" spans="1:18">
      <c r="J54" s="57" t="s">
        <v>750</v>
      </c>
      <c r="K54" s="39">
        <f>AVERAGE(K47:Q47,K49:Q49,K51:Q51)</f>
        <v>4.3847709235209233E-2</v>
      </c>
      <c r="L54" s="59" t="s">
        <v>763</v>
      </c>
      <c r="M54" s="39">
        <f>AVERAGE(K47:P47,K49:P49,K51:P51)</f>
        <v>3.6917882996632997E-2</v>
      </c>
    </row>
    <row r="55" spans="1:18">
      <c r="A55" s="43" t="s">
        <v>757</v>
      </c>
      <c r="B55" s="43" t="s">
        <v>737</v>
      </c>
      <c r="J55" s="57" t="s">
        <v>762</v>
      </c>
      <c r="K55" s="58">
        <f>STDEV((K48:Q48,K50:Q50,K52:Q52))</f>
        <v>1.5130336698913257E-2</v>
      </c>
      <c r="L55" s="59" t="s">
        <v>762</v>
      </c>
      <c r="M55" s="58">
        <f>STDEV((K48:P48,K50:P50,K52:P52))</f>
        <v>2.8068733432911825E-3</v>
      </c>
    </row>
    <row r="56" spans="1:18">
      <c r="B56" s="43" t="s">
        <v>741</v>
      </c>
      <c r="C56" s="43" t="s">
        <v>742</v>
      </c>
      <c r="D56" s="43" t="s">
        <v>743</v>
      </c>
      <c r="E56" s="43" t="s">
        <v>744</v>
      </c>
      <c r="F56" s="43" t="s">
        <v>745</v>
      </c>
      <c r="G56" s="43" t="s">
        <v>746</v>
      </c>
      <c r="H56" s="43" t="s">
        <v>747</v>
      </c>
      <c r="I56" s="43"/>
      <c r="K56" s="43" t="s">
        <v>741</v>
      </c>
      <c r="L56" s="43" t="s">
        <v>742</v>
      </c>
      <c r="M56" s="43" t="s">
        <v>743</v>
      </c>
      <c r="N56" s="43" t="s">
        <v>744</v>
      </c>
      <c r="O56" s="43" t="s">
        <v>745</v>
      </c>
      <c r="P56" s="43" t="s">
        <v>746</v>
      </c>
      <c r="Q56" s="43" t="s">
        <v>747</v>
      </c>
      <c r="R56" s="43"/>
    </row>
    <row r="57" spans="1:18">
      <c r="A57" s="43" t="s">
        <v>725</v>
      </c>
      <c r="B57" s="5">
        <f>RUN!G200</f>
        <v>5.9271130265785033</v>
      </c>
      <c r="C57" s="5">
        <f>STOP!G200</f>
        <v>6.1904824745863101</v>
      </c>
      <c r="D57" s="5">
        <f>'45L'!G200</f>
        <v>9.4282686600876975</v>
      </c>
      <c r="E57" s="5">
        <f>'45R'!G200</f>
        <v>9.208427506644755</v>
      </c>
      <c r="F57" s="5">
        <f>'90L'!G200</f>
        <v>13.980336021349189</v>
      </c>
      <c r="G57" s="5">
        <f>'90R'!G200</f>
        <v>10.326181405997763</v>
      </c>
      <c r="H57" s="54">
        <f>'180T'!G200</f>
        <v>12.623329605311655</v>
      </c>
      <c r="I57" s="54"/>
      <c r="J57" s="43" t="s">
        <v>725</v>
      </c>
      <c r="K57" s="12">
        <f>RUN!O200</f>
        <v>9.9669444444444436E-2</v>
      </c>
      <c r="L57" s="12">
        <f>STOP!O200</f>
        <v>8.7191666666666667E-2</v>
      </c>
      <c r="M57" s="12">
        <f>'45L'!O200</f>
        <v>0.10758333333333335</v>
      </c>
      <c r="N57" s="12">
        <f>'45R'!O200</f>
        <v>9.6100000000000019E-2</v>
      </c>
      <c r="O57" s="12">
        <f>'90L'!O200</f>
        <v>0.11990555555555556</v>
      </c>
      <c r="P57" s="12">
        <f>'90R'!O200</f>
        <v>0.12473888888888889</v>
      </c>
      <c r="Q57" s="56">
        <f>'180T'!O200</f>
        <v>0.32075277777777783</v>
      </c>
      <c r="R57" s="54"/>
    </row>
    <row r="58" spans="1:18">
      <c r="B58" s="46">
        <f>RUN!G201</f>
        <v>2.5455421867407009</v>
      </c>
      <c r="C58" s="46">
        <f>STOP!G201</f>
        <v>2.5790736187718424</v>
      </c>
      <c r="D58" s="46">
        <f>'45L'!G201</f>
        <v>4.0109377879019767</v>
      </c>
      <c r="E58" s="46">
        <f>'45R'!G201</f>
        <v>3.1764579446752905</v>
      </c>
      <c r="F58" s="46">
        <f>'90L'!G201</f>
        <v>3.1706324341825152</v>
      </c>
      <c r="G58" s="46">
        <f>'90R'!G201</f>
        <v>2.8702156187190901</v>
      </c>
      <c r="H58" s="46">
        <f>'180T'!G201</f>
        <v>4.3389119837720775</v>
      </c>
      <c r="I58" s="46"/>
      <c r="K58" s="55">
        <f>RUN!O201</f>
        <v>1.2607641248271566E-2</v>
      </c>
      <c r="L58" s="55">
        <f>STOP!O201</f>
        <v>1.495420872483254E-2</v>
      </c>
      <c r="M58" s="55">
        <f>'45L'!O201</f>
        <v>2.7566322228620158E-2</v>
      </c>
      <c r="N58" s="55">
        <f>'45R'!O201</f>
        <v>1.816921083102456E-2</v>
      </c>
      <c r="O58" s="55">
        <f>'90L'!O201</f>
        <v>3.8470216298944017E-2</v>
      </c>
      <c r="P58" s="55">
        <f>'90R'!O201</f>
        <v>3.9547426670125584E-2</v>
      </c>
      <c r="Q58" s="55">
        <f>'180T'!O201</f>
        <v>0.17429025162000392</v>
      </c>
      <c r="R58" s="46"/>
    </row>
    <row r="59" spans="1:18">
      <c r="A59" s="43" t="s">
        <v>726</v>
      </c>
      <c r="B59" s="5">
        <f>RUN!G202</f>
        <v>6.6770606952023428</v>
      </c>
      <c r="C59" s="5">
        <f>STOP!G202</f>
        <v>7.0820110012307476</v>
      </c>
      <c r="D59" s="5">
        <f>'45L'!G202</f>
        <v>8.9102384577071749</v>
      </c>
      <c r="E59" s="5">
        <f>'45R'!G202</f>
        <v>8.6870566574714463</v>
      </c>
      <c r="F59" s="5">
        <f>'90L'!G202</f>
        <v>18.37044443076794</v>
      </c>
      <c r="G59" s="5">
        <f>'90R'!G202</f>
        <v>12.868123033087688</v>
      </c>
      <c r="H59" s="5">
        <f>'180T'!G202</f>
        <v>14.0945616691558</v>
      </c>
      <c r="I59" s="5"/>
      <c r="J59" s="43" t="s">
        <v>726</v>
      </c>
      <c r="K59" s="12">
        <f>RUN!O202</f>
        <v>9.6396666666666672E-2</v>
      </c>
      <c r="L59" s="12">
        <f>STOP!O202</f>
        <v>8.9422222222222209E-2</v>
      </c>
      <c r="M59" s="12">
        <f>'45L'!O202</f>
        <v>9.6006666666666657E-2</v>
      </c>
      <c r="N59" s="12">
        <f>'45R'!O202</f>
        <v>0.10831333333333334</v>
      </c>
      <c r="O59" s="12">
        <f>'90L'!O202</f>
        <v>0.12630000000000002</v>
      </c>
      <c r="P59" s="12">
        <f>'90R'!O202</f>
        <v>0.14918666666666666</v>
      </c>
      <c r="Q59" s="12">
        <f>'180T'!O202</f>
        <v>0.26342333333333334</v>
      </c>
      <c r="R59" s="5"/>
    </row>
    <row r="60" spans="1:18">
      <c r="A60" s="43"/>
      <c r="B60" s="46">
        <f>RUN!G203</f>
        <v>5.2455434530166531</v>
      </c>
      <c r="C60" s="46">
        <f>STOP!G203</f>
        <v>3.5557656036148151</v>
      </c>
      <c r="D60" s="46">
        <f>'45L'!G203</f>
        <v>2.8056376488102566</v>
      </c>
      <c r="E60" s="46">
        <f>'45R'!G203</f>
        <v>3.9685045990798495</v>
      </c>
      <c r="F60" s="46">
        <f>'90L'!G203</f>
        <v>4.863063177046798</v>
      </c>
      <c r="G60" s="46">
        <f>'90R'!G203</f>
        <v>4.109865506706603</v>
      </c>
      <c r="H60" s="46">
        <f>'180T'!G203</f>
        <v>3.845500870064225</v>
      </c>
      <c r="I60" s="46"/>
      <c r="J60" s="43"/>
      <c r="K60" s="55">
        <f>RUN!O203</f>
        <v>1.4037941972198533E-2</v>
      </c>
      <c r="L60" s="55">
        <f>STOP!O203</f>
        <v>1.3640819053284363E-2</v>
      </c>
      <c r="M60" s="55">
        <f>'45L'!O203</f>
        <v>2.015453139625107E-2</v>
      </c>
      <c r="N60" s="55">
        <f>'45R'!O203</f>
        <v>3.1836527665987026E-2</v>
      </c>
      <c r="O60" s="55">
        <f>'90L'!O203</f>
        <v>3.8530702844983139E-2</v>
      </c>
      <c r="P60" s="55">
        <f>'90R'!O203</f>
        <v>3.2941966179972852E-2</v>
      </c>
      <c r="Q60" s="55">
        <f>'180T'!O203</f>
        <v>5.8938888731789478E-2</v>
      </c>
      <c r="R60" s="46"/>
    </row>
    <row r="61" spans="1:18">
      <c r="A61" s="43" t="s">
        <v>727</v>
      </c>
      <c r="B61" s="5">
        <f>RUN!G204</f>
        <v>4.1543439529889463</v>
      </c>
      <c r="C61" s="5">
        <f>STOP!G204</f>
        <v>6.971774101057207</v>
      </c>
      <c r="D61" s="5">
        <f>'45L'!G204</f>
        <v>6.836653988079548</v>
      </c>
      <c r="E61" s="5">
        <f>'45R'!G204</f>
        <v>7.3587647791827067</v>
      </c>
      <c r="F61" s="5">
        <f>'90L'!G204</f>
        <v>18.497020840025669</v>
      </c>
      <c r="G61" s="5">
        <f>'90R'!G204</f>
        <v>11.031266167323265</v>
      </c>
      <c r="H61" s="5">
        <f>'180T'!G204</f>
        <v>11.380198279178659</v>
      </c>
      <c r="I61" s="5"/>
      <c r="J61" s="43" t="s">
        <v>727</v>
      </c>
      <c r="K61" s="12">
        <f>RUN!O204</f>
        <v>9.6905555555555564E-2</v>
      </c>
      <c r="L61" s="12">
        <f>STOP!O204</f>
        <v>8.6483333333333315E-2</v>
      </c>
      <c r="M61" s="12">
        <f>'45L'!O204</f>
        <v>9.7863888888888875E-2</v>
      </c>
      <c r="N61" s="12">
        <f>'45R'!O204</f>
        <v>0.10212500000000001</v>
      </c>
      <c r="O61" s="12">
        <f>'90L'!O204</f>
        <v>0.12393888888888889</v>
      </c>
      <c r="P61" s="12">
        <f>'90R'!O204</f>
        <v>0.13119444444444445</v>
      </c>
      <c r="Q61" s="12">
        <f>'180T'!O204</f>
        <v>0.26886666666666664</v>
      </c>
      <c r="R61" s="5"/>
    </row>
    <row r="62" spans="1:18">
      <c r="B62" s="46">
        <f>RUN!G205</f>
        <v>1.7818476146890949</v>
      </c>
      <c r="C62" s="46">
        <f>STOP!G205</f>
        <v>3.5922018835240106</v>
      </c>
      <c r="D62" s="46">
        <f>'45L'!G205</f>
        <v>2.8439782517818797</v>
      </c>
      <c r="E62" s="46">
        <f>'45R'!G205</f>
        <v>2.5634389479801354</v>
      </c>
      <c r="F62" s="46">
        <f>'90L'!G205</f>
        <v>5.8638884530122999</v>
      </c>
      <c r="G62" s="46">
        <f>'90R'!G205</f>
        <v>3.9858574028604883</v>
      </c>
      <c r="H62" s="46">
        <f>'180T'!G205</f>
        <v>3.9241342330600322</v>
      </c>
      <c r="I62" s="46"/>
      <c r="K62" s="55">
        <f>RUN!O205</f>
        <v>1.7184059052560454E-2</v>
      </c>
      <c r="L62" s="55">
        <f>STOP!O205</f>
        <v>1.2799569910703719E-2</v>
      </c>
      <c r="M62" s="55">
        <f>'45L'!O205</f>
        <v>1.8881006748182647E-2</v>
      </c>
      <c r="N62" s="55">
        <f>'45R'!O205</f>
        <v>2.1924692619616031E-2</v>
      </c>
      <c r="O62" s="55">
        <f>'90L'!O205</f>
        <v>3.3183529543986651E-2</v>
      </c>
      <c r="P62" s="55">
        <f>'90R'!O205</f>
        <v>3.9577235149610215E-2</v>
      </c>
      <c r="Q62" s="55">
        <f>'180T'!O205</f>
        <v>0.11998115003464653</v>
      </c>
      <c r="R62" s="46"/>
    </row>
    <row r="63" spans="1:18">
      <c r="A63" s="57" t="s">
        <v>750</v>
      </c>
      <c r="B63" s="60">
        <f>AVERAGE(B57,B59,B61)</f>
        <v>5.5861725582565969</v>
      </c>
      <c r="C63" s="60">
        <f t="shared" ref="C63:H63" si="10">AVERAGE(C57,C59,C61)</f>
        <v>6.7480891922914212</v>
      </c>
      <c r="D63" s="60">
        <f t="shared" si="10"/>
        <v>8.3917203686248065</v>
      </c>
      <c r="E63" s="60">
        <f t="shared" si="10"/>
        <v>8.4180829810996354</v>
      </c>
      <c r="F63" s="60">
        <f t="shared" si="10"/>
        <v>16.949267097380933</v>
      </c>
      <c r="G63" s="60">
        <f t="shared" si="10"/>
        <v>11.408523535469572</v>
      </c>
      <c r="H63" s="60">
        <f t="shared" si="10"/>
        <v>12.699363184548703</v>
      </c>
      <c r="I63" s="46"/>
      <c r="J63" s="57" t="s">
        <v>750</v>
      </c>
      <c r="K63" s="39">
        <f>AVERAGE(K57,K59,K61)</f>
        <v>9.7657222222222229E-2</v>
      </c>
      <c r="L63" s="39">
        <f t="shared" ref="L63:Q63" si="11">AVERAGE(L57,L59,L61)</f>
        <v>8.7699074074074068E-2</v>
      </c>
      <c r="M63" s="39">
        <f t="shared" si="11"/>
        <v>0.10048462962962962</v>
      </c>
      <c r="N63" s="39">
        <f t="shared" si="11"/>
        <v>0.10217944444444445</v>
      </c>
      <c r="O63" s="39">
        <f t="shared" si="11"/>
        <v>0.12338148148148148</v>
      </c>
      <c r="P63" s="39">
        <f t="shared" si="11"/>
        <v>0.13503999999999999</v>
      </c>
      <c r="Q63" s="39">
        <f t="shared" si="11"/>
        <v>0.28434759259259262</v>
      </c>
      <c r="R63" s="46"/>
    </row>
    <row r="64" spans="1:18">
      <c r="H64" s="46"/>
      <c r="I64" s="46"/>
      <c r="J64" s="57" t="s">
        <v>750</v>
      </c>
      <c r="K64" s="39">
        <f>AVERAGE(K57:Q57,K59:Q59,K61:Q61)</f>
        <v>0.13296992063492066</v>
      </c>
      <c r="L64" s="59" t="s">
        <v>763</v>
      </c>
      <c r="M64" s="39">
        <f>AVERAGE(K57:P57,K59:P59,K61:P61)</f>
        <v>0.10774030864197531</v>
      </c>
      <c r="N64" s="46"/>
      <c r="O64" s="46"/>
      <c r="P64" s="46"/>
      <c r="Q64" s="46"/>
      <c r="R64" s="46"/>
    </row>
    <row r="65" spans="1:13">
      <c r="J65" s="57" t="s">
        <v>762</v>
      </c>
      <c r="K65" s="58">
        <f>STDEV((K58:Q58,K60:Q60,K62:Q62))</f>
        <v>3.9168094717231518E-2</v>
      </c>
      <c r="L65" s="59" t="s">
        <v>762</v>
      </c>
      <c r="M65" s="58">
        <f>STDEV((K58:P58,K60:P60,K62:P62))</f>
        <v>1.0295050494773604E-2</v>
      </c>
    </row>
    <row r="68" spans="1:13">
      <c r="A68" s="43" t="s">
        <v>767</v>
      </c>
    </row>
    <row r="70" spans="1:13">
      <c r="A70" s="43"/>
      <c r="B70" s="56" t="s">
        <v>736</v>
      </c>
      <c r="C70" s="5"/>
      <c r="D70" s="56"/>
      <c r="E70" s="5"/>
      <c r="F70" s="56"/>
      <c r="G70" s="5"/>
      <c r="H70" s="56" t="s">
        <v>737</v>
      </c>
      <c r="I70" s="5"/>
      <c r="J70" s="56"/>
      <c r="K70" s="5"/>
      <c r="L70" s="56"/>
      <c r="M70" s="5"/>
    </row>
    <row r="71" spans="1:13">
      <c r="B71" s="43" t="s">
        <v>754</v>
      </c>
      <c r="D71" s="43" t="s">
        <v>759</v>
      </c>
      <c r="F71" s="43" t="s">
        <v>760</v>
      </c>
      <c r="H71" s="43" t="s">
        <v>754</v>
      </c>
      <c r="J71" s="43" t="s">
        <v>759</v>
      </c>
      <c r="L71" s="43" t="s">
        <v>760</v>
      </c>
    </row>
    <row r="72" spans="1:13">
      <c r="B72" s="61" t="s">
        <v>764</v>
      </c>
      <c r="C72" s="61" t="s">
        <v>765</v>
      </c>
      <c r="D72" s="61" t="s">
        <v>764</v>
      </c>
      <c r="E72" s="61" t="s">
        <v>765</v>
      </c>
      <c r="F72" s="61" t="s">
        <v>764</v>
      </c>
      <c r="G72" s="61" t="s">
        <v>766</v>
      </c>
      <c r="H72" s="61" t="s">
        <v>764</v>
      </c>
      <c r="I72" s="61" t="s">
        <v>765</v>
      </c>
      <c r="J72" s="61" t="s">
        <v>764</v>
      </c>
      <c r="K72" s="61" t="s">
        <v>765</v>
      </c>
      <c r="L72" s="61" t="s">
        <v>764</v>
      </c>
      <c r="M72" s="61" t="s">
        <v>766</v>
      </c>
    </row>
    <row r="73" spans="1:13">
      <c r="A73" s="43" t="s">
        <v>741</v>
      </c>
      <c r="B73" s="62">
        <v>4.1445524691358017E-2</v>
      </c>
      <c r="C73" s="63">
        <v>2.2800682142325734</v>
      </c>
      <c r="D73" s="62">
        <v>3.0829629629629623E-2</v>
      </c>
      <c r="E73" s="63">
        <v>0.31029734807796044</v>
      </c>
      <c r="F73" s="62">
        <v>3.9794814814814811E-2</v>
      </c>
      <c r="G73" s="63">
        <v>6.0987953717757497</v>
      </c>
      <c r="H73" s="62">
        <v>8.7718888888888888E-2</v>
      </c>
      <c r="I73" s="63">
        <v>2.3388623835273581</v>
      </c>
      <c r="J73" s="62">
        <v>0.12895740740740744</v>
      </c>
      <c r="K73" s="63">
        <v>0.641368358547315</v>
      </c>
      <c r="L73" s="62">
        <v>9.7657222222222229E-2</v>
      </c>
      <c r="M73" s="63">
        <v>5.5861725582565969</v>
      </c>
    </row>
    <row r="74" spans="1:13">
      <c r="A74" s="43" t="s">
        <v>742</v>
      </c>
      <c r="B74" s="62">
        <v>3.9468827160493825E-2</v>
      </c>
      <c r="C74" s="63">
        <v>3.2425754263755366</v>
      </c>
      <c r="D74" s="62">
        <v>4.2313425925925928E-2</v>
      </c>
      <c r="E74" s="63">
        <v>1.2732181107795784</v>
      </c>
      <c r="F74" s="62">
        <v>3.5410185185185183E-2</v>
      </c>
      <c r="G74" s="63">
        <v>6.0193959596622939</v>
      </c>
      <c r="H74" s="62">
        <v>9.7277314814814816E-2</v>
      </c>
      <c r="I74" s="63">
        <v>1.6930209137097718</v>
      </c>
      <c r="J74" s="62">
        <v>0.11804372895622896</v>
      </c>
      <c r="K74" s="63">
        <v>0.40124869547565228</v>
      </c>
      <c r="L74" s="62">
        <v>8.7699074074074068E-2</v>
      </c>
      <c r="M74" s="63">
        <v>6.7480891922914212</v>
      </c>
    </row>
    <row r="75" spans="1:13">
      <c r="A75" s="43" t="s">
        <v>743</v>
      </c>
      <c r="B75" s="62">
        <v>4.4171352413019081E-2</v>
      </c>
      <c r="C75" s="63">
        <v>2.5927745501433326</v>
      </c>
      <c r="D75" s="62">
        <v>4.2354882154882152E-2</v>
      </c>
      <c r="E75" s="63">
        <v>1.2573883685199203</v>
      </c>
      <c r="F75" s="62">
        <v>3.7380740740740742E-2</v>
      </c>
      <c r="G75" s="63">
        <v>8.7501275132613081</v>
      </c>
      <c r="H75" s="62">
        <v>0.10029675925925928</v>
      </c>
      <c r="I75" s="63">
        <v>2.3213902375678948</v>
      </c>
      <c r="J75" s="62">
        <v>9.7101801346801353E-2</v>
      </c>
      <c r="K75" s="63">
        <v>1.2625920885235384</v>
      </c>
      <c r="L75" s="62">
        <v>0.10048462962962962</v>
      </c>
      <c r="M75" s="63">
        <v>8.3917203686248065</v>
      </c>
    </row>
    <row r="76" spans="1:13">
      <c r="A76" s="43" t="s">
        <v>744</v>
      </c>
      <c r="B76" s="62">
        <v>4.1988720538720541E-2</v>
      </c>
      <c r="C76" s="63">
        <v>2.6164267496910578</v>
      </c>
      <c r="D76" s="62">
        <v>4.2297558922558924E-2</v>
      </c>
      <c r="E76" s="63">
        <v>1.348356266118774</v>
      </c>
      <c r="F76" s="62">
        <v>3.6108686868686866E-2</v>
      </c>
      <c r="G76" s="63">
        <v>7.8590160750135958</v>
      </c>
      <c r="H76" s="62">
        <v>0.10843413299663297</v>
      </c>
      <c r="I76" s="63">
        <v>2.3233894185076855</v>
      </c>
      <c r="J76" s="62">
        <v>0.10185013468013467</v>
      </c>
      <c r="K76" s="63">
        <v>1.3247106534408919</v>
      </c>
      <c r="L76" s="62">
        <v>0.10217944444444445</v>
      </c>
      <c r="M76" s="63">
        <v>8.4180829810996354</v>
      </c>
    </row>
    <row r="77" spans="1:13">
      <c r="A77" s="43" t="s">
        <v>745</v>
      </c>
      <c r="B77" s="62">
        <v>4.6719382716049383E-2</v>
      </c>
      <c r="C77" s="63">
        <v>1.6232506087823844</v>
      </c>
      <c r="D77" s="62">
        <v>4.5125617283950613E-2</v>
      </c>
      <c r="E77" s="63">
        <v>1.2390718481146827</v>
      </c>
      <c r="F77" s="62">
        <v>3.3402870370370367E-2</v>
      </c>
      <c r="G77" s="63">
        <v>5.3910819220913835</v>
      </c>
      <c r="H77" s="62">
        <v>0.13106819865319866</v>
      </c>
      <c r="I77" s="63">
        <v>1.8129539295815229</v>
      </c>
      <c r="J77" s="62">
        <v>0.11754503367003366</v>
      </c>
      <c r="K77" s="63">
        <v>1.3022788990868157</v>
      </c>
      <c r="L77" s="62">
        <v>0.12338148148148148</v>
      </c>
      <c r="M77" s="63">
        <v>16.949267097380933</v>
      </c>
    </row>
    <row r="78" spans="1:13">
      <c r="A78" s="43" t="s">
        <v>746</v>
      </c>
      <c r="B78" s="62">
        <v>4.6661388888888884E-2</v>
      </c>
      <c r="C78" s="63">
        <v>1.4937459876305736</v>
      </c>
      <c r="D78" s="62">
        <v>4.7585555555555555E-2</v>
      </c>
      <c r="E78" s="63">
        <v>1.0498758215137725</v>
      </c>
      <c r="F78" s="62">
        <v>3.9410000000000001E-2</v>
      </c>
      <c r="G78" s="63">
        <v>5.8679249315925297</v>
      </c>
      <c r="H78" s="62">
        <v>0.14307185185185187</v>
      </c>
      <c r="I78" s="63">
        <v>1.6884167334885281</v>
      </c>
      <c r="J78" s="62">
        <v>0.13882298821548822</v>
      </c>
      <c r="K78" s="63">
        <v>1.1465224109385523</v>
      </c>
      <c r="L78" s="62">
        <v>0.13503999999999999</v>
      </c>
      <c r="M78" s="63">
        <v>11.408523535469572</v>
      </c>
    </row>
    <row r="79" spans="1:13">
      <c r="A79" s="43" t="s">
        <v>747</v>
      </c>
      <c r="B79" s="62">
        <v>6.8679907407407412E-2</v>
      </c>
      <c r="C79" s="63">
        <v>1.3883315836628312</v>
      </c>
      <c r="D79" s="62">
        <v>6.6996346801346807E-2</v>
      </c>
      <c r="E79" s="63">
        <v>0.55973446016681772</v>
      </c>
      <c r="F79" s="62">
        <v>8.5426666666666665E-2</v>
      </c>
      <c r="G79" s="63">
        <v>7.9336305855071165</v>
      </c>
      <c r="H79" s="62">
        <v>0.25128129629629631</v>
      </c>
      <c r="I79" s="63">
        <v>1.9326142960692974</v>
      </c>
      <c r="J79" s="62">
        <v>0.28522814814814818</v>
      </c>
      <c r="K79" s="63">
        <v>1.0790064541442221</v>
      </c>
      <c r="L79" s="62">
        <v>0.28434759259259262</v>
      </c>
      <c r="M79" s="63">
        <v>12.699363184548703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RUN</vt:lpstr>
      <vt:lpstr>STOP</vt:lpstr>
      <vt:lpstr>45L</vt:lpstr>
      <vt:lpstr>45R</vt:lpstr>
      <vt:lpstr>90L</vt:lpstr>
      <vt:lpstr>90R</vt:lpstr>
      <vt:lpstr>180T</vt:lpstr>
      <vt:lpstr>Vertical GRF</vt:lpstr>
      <vt:lpstr>Normalised forces graphs</vt:lpstr>
      <vt:lpstr>Absolute forces and times table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Blackburn</dc:creator>
  <cp:lastModifiedBy>Steven Blackburn</cp:lastModifiedBy>
  <dcterms:created xsi:type="dcterms:W3CDTF">2009-04-23T18:42:13Z</dcterms:created>
  <dcterms:modified xsi:type="dcterms:W3CDTF">2012-08-19T10:05:19Z</dcterms:modified>
</cp:coreProperties>
</file>